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.xml" ContentType="application/vnd.ms-excel.controlproperties+xml"/>
  <Override PartName="/xl/drawings/drawing10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12900" windowHeight="11955" tabRatio="767"/>
  </bookViews>
  <sheets>
    <sheet name="BANKA VE SİGORTA" sheetId="19" r:id="rId1"/>
    <sheet name="SOSYAL GÜVENLİK" sheetId="15" r:id="rId2"/>
    <sheet name="MUHASEBE" sheetId="18" r:id="rId3"/>
    <sheet name="ÇAĞRI HİZMETLERİ" sheetId="14" r:id="rId4"/>
    <sheet name="BİLGİSAYAR PROGRAMCILIĞI" sheetId="22" r:id="rId5"/>
    <sheet name="BİLGİ GÜVENLİĞİ" sheetId="23" r:id="rId6"/>
    <sheet name="BANKA VE SİGORTA II. ÖĞR" sheetId="30" state="hidden" r:id="rId7"/>
    <sheet name="SOSYAL GÜVENLİK II ÖĞR" sheetId="17" state="hidden" r:id="rId8"/>
    <sheet name="ÖĞR.ELM.SIN.PROG" sheetId="24" state="hidden" r:id="rId9"/>
    <sheet name="Vize" sheetId="29" state="hidden" r:id="rId10"/>
    <sheet name="ÖĞR.ELM.SIN.PROG (2)" sheetId="28" state="hidden" r:id="rId11"/>
    <sheet name="TÜMPRG" sheetId="26" state="hidden" r:id="rId12"/>
    <sheet name="TÜMPRGSIR" sheetId="27" state="hidden" r:id="rId13"/>
    <sheet name="Sayfa1" sheetId="31" state="hidden" r:id="rId14"/>
  </sheets>
  <externalReferences>
    <externalReference r:id="rId15"/>
    <externalReference r:id="rId16"/>
  </externalReferences>
  <definedNames>
    <definedName name="hoca">'[1]İŞLETME 1. ÖĞRETİM'!$AO$3:$AW$202</definedName>
    <definedName name="_xlnm.Print_Area" localSheetId="0">'BANKA VE SİGORTA'!$B$2:$I$34</definedName>
    <definedName name="_xlnm.Print_Area" localSheetId="5">'BİLGİ GÜVENLİĞİ'!$B$2:$I$30</definedName>
    <definedName name="_xlnm.Print_Area" localSheetId="4">'BİLGİSAYAR PROGRAMCILIĞI'!$B$2:$I$31</definedName>
    <definedName name="_xlnm.Print_Area" localSheetId="3">'ÇAĞRI HİZMETLERİ'!$B$2:$I$34</definedName>
    <definedName name="_xlnm.Print_Area" localSheetId="2">MUHASEBE!$B$2:$H$34</definedName>
    <definedName name="_xlnm.Print_Area" localSheetId="1">'SOSYAL GÜVENLİK'!$B$2:$I$30</definedName>
    <definedName name="_xlnm.Print_Area" localSheetId="7">'SOSYAL GÜVENLİK II ÖĞR'!$B$2:$I$34</definedName>
  </definedNames>
  <calcPr calcId="162913"/>
</workbook>
</file>

<file path=xl/calcChain.xml><?xml version="1.0" encoding="utf-8"?>
<calcChain xmlns="http://schemas.openxmlformats.org/spreadsheetml/2006/main">
  <c r="G245" i="28" l="1"/>
  <c r="H245" i="28"/>
  <c r="I175" i="28"/>
  <c r="E175" i="28"/>
  <c r="D175" i="28"/>
  <c r="C175" i="28"/>
  <c r="I174" i="28"/>
  <c r="E174" i="28"/>
  <c r="D174" i="28"/>
  <c r="C174" i="28"/>
  <c r="I160" i="28"/>
  <c r="E160" i="28"/>
  <c r="D160" i="28"/>
  <c r="C160" i="28"/>
  <c r="E242" i="28"/>
  <c r="E245" i="28"/>
  <c r="I161" i="28"/>
  <c r="F161" i="28"/>
  <c r="E161" i="28"/>
  <c r="I159" i="28"/>
  <c r="H159" i="28"/>
  <c r="G159" i="28"/>
  <c r="F159" i="28"/>
  <c r="E159" i="28"/>
  <c r="H161" i="28"/>
  <c r="G161" i="28"/>
  <c r="D159" i="28"/>
  <c r="C159" i="28"/>
  <c r="C158" i="28"/>
  <c r="F244" i="28"/>
  <c r="E244" i="28"/>
  <c r="F245" i="28"/>
  <c r="F243" i="28"/>
  <c r="F246" i="28"/>
  <c r="F247" i="28"/>
  <c r="F248" i="28"/>
  <c r="C181" i="28"/>
  <c r="D181" i="28"/>
  <c r="E181" i="28"/>
  <c r="F181" i="28"/>
  <c r="G181" i="28"/>
  <c r="H181" i="28"/>
  <c r="I181" i="28"/>
  <c r="C170" i="28"/>
  <c r="D170" i="28"/>
  <c r="E170" i="28"/>
  <c r="F170" i="28"/>
  <c r="G170" i="28"/>
  <c r="H170" i="28"/>
  <c r="I170" i="28"/>
  <c r="C171" i="28"/>
  <c r="D171" i="28"/>
  <c r="E171" i="28"/>
  <c r="F171" i="28"/>
  <c r="G171" i="28"/>
  <c r="H171" i="28"/>
  <c r="I171" i="28"/>
  <c r="C172" i="28"/>
  <c r="D172" i="28"/>
  <c r="E172" i="28"/>
  <c r="F172" i="28"/>
  <c r="G172" i="28"/>
  <c r="H172" i="28"/>
  <c r="I172" i="28"/>
  <c r="C173" i="28"/>
  <c r="D173" i="28"/>
  <c r="E173" i="28"/>
  <c r="F173" i="28"/>
  <c r="G173" i="28"/>
  <c r="H173" i="28"/>
  <c r="I173" i="28"/>
  <c r="C176" i="28"/>
  <c r="D176" i="28"/>
  <c r="E176" i="28"/>
  <c r="F176" i="28"/>
  <c r="G176" i="28"/>
  <c r="H176" i="28"/>
  <c r="I176" i="28"/>
  <c r="C177" i="28"/>
  <c r="D177" i="28"/>
  <c r="E177" i="28"/>
  <c r="F177" i="28"/>
  <c r="G177" i="28"/>
  <c r="H177" i="28"/>
  <c r="I177" i="28"/>
  <c r="C178" i="28"/>
  <c r="D178" i="28"/>
  <c r="E178" i="28"/>
  <c r="F178" i="28"/>
  <c r="G178" i="28"/>
  <c r="H178" i="28"/>
  <c r="I178" i="28"/>
  <c r="C179" i="28"/>
  <c r="D179" i="28"/>
  <c r="E179" i="28"/>
  <c r="F179" i="28"/>
  <c r="G179" i="28"/>
  <c r="H179" i="28"/>
  <c r="I179" i="28"/>
  <c r="C180" i="28"/>
  <c r="D180" i="28"/>
  <c r="E180" i="28"/>
  <c r="F180" i="28"/>
  <c r="G180" i="28"/>
  <c r="H180" i="28"/>
  <c r="I180" i="28"/>
  <c r="I169" i="28"/>
  <c r="H169" i="28"/>
  <c r="G169" i="28"/>
  <c r="F169" i="28"/>
  <c r="E169" i="28"/>
  <c r="D169" i="28"/>
  <c r="C169" i="28"/>
  <c r="I153" i="28"/>
  <c r="I154" i="28"/>
  <c r="I155" i="28"/>
  <c r="I156" i="28"/>
  <c r="I157" i="28"/>
  <c r="I158" i="28"/>
  <c r="I162" i="28"/>
  <c r="I152" i="28"/>
  <c r="H153" i="28"/>
  <c r="H154" i="28"/>
  <c r="H155" i="28"/>
  <c r="H156" i="28"/>
  <c r="H157" i="28"/>
  <c r="H158" i="28"/>
  <c r="H162" i="28"/>
  <c r="H152" i="28"/>
  <c r="G153" i="28"/>
  <c r="G154" i="28"/>
  <c r="G155" i="28"/>
  <c r="G156" i="28"/>
  <c r="G157" i="28"/>
  <c r="G158" i="28"/>
  <c r="G162" i="28"/>
  <c r="G152" i="28"/>
  <c r="F153" i="28"/>
  <c r="F154" i="28"/>
  <c r="F155" i="28"/>
  <c r="F156" i="28"/>
  <c r="F157" i="28"/>
  <c r="F158" i="28"/>
  <c r="F162" i="28"/>
  <c r="F152" i="28"/>
  <c r="E152" i="28"/>
  <c r="D152" i="28"/>
  <c r="D153" i="28"/>
  <c r="E153" i="28"/>
  <c r="D154" i="28"/>
  <c r="E154" i="28"/>
  <c r="D155" i="28"/>
  <c r="E155" i="28"/>
  <c r="D156" i="28"/>
  <c r="E156" i="28"/>
  <c r="D157" i="28"/>
  <c r="E157" i="28"/>
  <c r="D158" i="28"/>
  <c r="E158" i="28"/>
  <c r="E162" i="28"/>
  <c r="D161" i="28"/>
  <c r="D162" i="28"/>
  <c r="C153" i="28"/>
  <c r="C154" i="28"/>
  <c r="C155" i="28"/>
  <c r="C156" i="28"/>
  <c r="C157" i="28"/>
  <c r="C161" i="28"/>
  <c r="C162" i="28"/>
  <c r="C152" i="28"/>
  <c r="C180" i="24"/>
  <c r="D180" i="24"/>
  <c r="E180" i="24"/>
  <c r="F180" i="24"/>
  <c r="G180" i="24"/>
  <c r="H180" i="24"/>
  <c r="I180" i="24"/>
  <c r="C181" i="24"/>
  <c r="D181" i="24"/>
  <c r="E181" i="24"/>
  <c r="F181" i="24"/>
  <c r="G181" i="24"/>
  <c r="H181" i="24"/>
  <c r="I181" i="24"/>
  <c r="C182" i="24"/>
  <c r="D182" i="24"/>
  <c r="E182" i="24"/>
  <c r="F182" i="24"/>
  <c r="G182" i="24"/>
  <c r="H182" i="24"/>
  <c r="I182" i="24"/>
  <c r="C183" i="24"/>
  <c r="D183" i="24"/>
  <c r="E183" i="24"/>
  <c r="F183" i="24"/>
  <c r="G183" i="24"/>
  <c r="H183" i="24"/>
  <c r="I183" i="24"/>
  <c r="C184" i="24"/>
  <c r="D184" i="24"/>
  <c r="E184" i="24"/>
  <c r="F184" i="24"/>
  <c r="G184" i="24"/>
  <c r="H184" i="24"/>
  <c r="I184" i="24"/>
  <c r="C185" i="24"/>
  <c r="D185" i="24"/>
  <c r="E185" i="24"/>
  <c r="F185" i="24"/>
  <c r="G185" i="24"/>
  <c r="H185" i="24"/>
  <c r="I185" i="24"/>
  <c r="C186" i="24"/>
  <c r="D186" i="24"/>
  <c r="E186" i="24"/>
  <c r="F186" i="24"/>
  <c r="G186" i="24"/>
  <c r="H186" i="24"/>
  <c r="I186" i="24"/>
  <c r="C187" i="24"/>
  <c r="D187" i="24"/>
  <c r="E187" i="24"/>
  <c r="F187" i="24"/>
  <c r="G187" i="24"/>
  <c r="H187" i="24"/>
  <c r="I187" i="24"/>
  <c r="C188" i="24"/>
  <c r="D188" i="24"/>
  <c r="E188" i="24"/>
  <c r="F188" i="24"/>
  <c r="G188" i="24"/>
  <c r="H188" i="24"/>
  <c r="I188" i="24"/>
  <c r="C189" i="24"/>
  <c r="D189" i="24"/>
  <c r="E189" i="24"/>
  <c r="F189" i="24"/>
  <c r="G189" i="24"/>
  <c r="H189" i="24"/>
  <c r="I189" i="24"/>
  <c r="D179" i="24"/>
  <c r="E179" i="24"/>
  <c r="F179" i="24"/>
  <c r="G179" i="24"/>
  <c r="H179" i="24"/>
  <c r="I179" i="24"/>
  <c r="C179" i="24"/>
  <c r="C164" i="24"/>
  <c r="D164" i="24"/>
  <c r="E164" i="24"/>
  <c r="F164" i="24"/>
  <c r="G164" i="24"/>
  <c r="H164" i="24"/>
  <c r="I164" i="24"/>
  <c r="C165" i="24"/>
  <c r="D165" i="24"/>
  <c r="E165" i="24"/>
  <c r="F165" i="24"/>
  <c r="G165" i="24"/>
  <c r="H165" i="24"/>
  <c r="I165" i="24"/>
  <c r="C166" i="24"/>
  <c r="D166" i="24"/>
  <c r="E166" i="24"/>
  <c r="F166" i="24"/>
  <c r="G166" i="24"/>
  <c r="H166" i="24"/>
  <c r="I166" i="24"/>
  <c r="C167" i="24"/>
  <c r="D167" i="24"/>
  <c r="E167" i="24"/>
  <c r="F167" i="24"/>
  <c r="G167" i="24"/>
  <c r="H167" i="24"/>
  <c r="I167" i="24"/>
  <c r="C168" i="24"/>
  <c r="D168" i="24"/>
  <c r="E168" i="24"/>
  <c r="F168" i="24"/>
  <c r="G168" i="24"/>
  <c r="H168" i="24"/>
  <c r="I168" i="24"/>
  <c r="C169" i="24"/>
  <c r="D169" i="24"/>
  <c r="E169" i="24"/>
  <c r="F169" i="24"/>
  <c r="G169" i="24"/>
  <c r="H169" i="24"/>
  <c r="I169" i="24"/>
  <c r="C170" i="24"/>
  <c r="D170" i="24"/>
  <c r="E170" i="24"/>
  <c r="F170" i="24"/>
  <c r="G170" i="24"/>
  <c r="H170" i="24"/>
  <c r="I170" i="24"/>
  <c r="C171" i="24"/>
  <c r="D171" i="24"/>
  <c r="E171" i="24"/>
  <c r="F171" i="24"/>
  <c r="G171" i="24"/>
  <c r="H171" i="24"/>
  <c r="I171" i="24"/>
  <c r="D163" i="24"/>
  <c r="E163" i="24"/>
  <c r="F163" i="24"/>
  <c r="G163" i="24"/>
  <c r="H163" i="24"/>
  <c r="I163" i="24"/>
  <c r="C172" i="24"/>
  <c r="C163" i="24"/>
  <c r="G34" i="30"/>
  <c r="H106" i="24"/>
  <c r="H107" i="24"/>
  <c r="H108" i="24"/>
  <c r="H109" i="24"/>
  <c r="H110" i="24"/>
  <c r="H111" i="24"/>
  <c r="H112" i="24"/>
  <c r="F106" i="24"/>
  <c r="F107" i="24"/>
  <c r="F108" i="24"/>
  <c r="F109" i="24"/>
  <c r="F110" i="24"/>
  <c r="F111" i="24"/>
  <c r="F112" i="24"/>
  <c r="D106" i="24"/>
  <c r="D107" i="24"/>
  <c r="D108" i="24"/>
  <c r="D109" i="24"/>
  <c r="D110" i="24"/>
  <c r="D111" i="24"/>
  <c r="D112" i="24"/>
  <c r="E106" i="24"/>
  <c r="E107" i="24"/>
  <c r="E108" i="24"/>
  <c r="E109" i="24"/>
  <c r="E110" i="24"/>
  <c r="E111" i="24"/>
  <c r="E112" i="24"/>
  <c r="G105" i="24"/>
  <c r="H105" i="24"/>
  <c r="I105" i="24"/>
  <c r="F105" i="24"/>
  <c r="C105" i="24"/>
  <c r="D105" i="24"/>
  <c r="E105" i="24"/>
  <c r="C106" i="24"/>
  <c r="G106" i="24"/>
  <c r="I106" i="24"/>
  <c r="C107" i="24"/>
  <c r="G107" i="24"/>
  <c r="I107" i="24"/>
  <c r="C108" i="24"/>
  <c r="G108" i="24"/>
  <c r="I108" i="24"/>
  <c r="C109" i="24"/>
  <c r="G109" i="24"/>
  <c r="I109" i="24"/>
  <c r="C110" i="24"/>
  <c r="G110" i="24"/>
  <c r="I110" i="24"/>
  <c r="C111" i="24"/>
  <c r="G111" i="24"/>
  <c r="I111" i="24"/>
  <c r="C112" i="24"/>
  <c r="G112" i="24"/>
  <c r="I112" i="24"/>
  <c r="C102" i="24"/>
  <c r="D102" i="24"/>
  <c r="E102" i="24"/>
  <c r="F102" i="24"/>
  <c r="G102" i="24"/>
  <c r="H102" i="24"/>
  <c r="I102" i="24"/>
  <c r="F4" i="29"/>
  <c r="E4" i="29"/>
  <c r="D4" i="29"/>
  <c r="C4" i="29"/>
  <c r="B4" i="29"/>
  <c r="I95" i="28"/>
  <c r="I96" i="28"/>
  <c r="I97" i="28"/>
  <c r="I98" i="28"/>
  <c r="I99" i="28"/>
  <c r="I100" i="28"/>
  <c r="I101" i="28"/>
  <c r="E95" i="28"/>
  <c r="E96" i="28"/>
  <c r="E97" i="28"/>
  <c r="E98" i="28"/>
  <c r="E99" i="28"/>
  <c r="E100" i="28"/>
  <c r="E101" i="28"/>
  <c r="E256" i="28"/>
  <c r="F256" i="28"/>
  <c r="G256" i="28"/>
  <c r="H256" i="28"/>
  <c r="E257" i="28"/>
  <c r="F257" i="28"/>
  <c r="G257" i="28"/>
  <c r="H257" i="28"/>
  <c r="E258" i="28"/>
  <c r="F258" i="28"/>
  <c r="G258" i="28"/>
  <c r="H258" i="28"/>
  <c r="E259" i="28"/>
  <c r="F259" i="28"/>
  <c r="G259" i="28"/>
  <c r="H259" i="28"/>
  <c r="E260" i="28"/>
  <c r="F260" i="28"/>
  <c r="G260" i="28"/>
  <c r="H260" i="28"/>
  <c r="E261" i="28"/>
  <c r="F261" i="28"/>
  <c r="G261" i="28"/>
  <c r="H261" i="28"/>
  <c r="F255" i="28"/>
  <c r="G255" i="28"/>
  <c r="H255" i="28"/>
  <c r="E255" i="28"/>
  <c r="E243" i="28"/>
  <c r="G243" i="28"/>
  <c r="H243" i="28"/>
  <c r="G244" i="28"/>
  <c r="H244" i="28"/>
  <c r="E246" i="28"/>
  <c r="G246" i="28"/>
  <c r="H246" i="28"/>
  <c r="E247" i="28"/>
  <c r="G247" i="28"/>
  <c r="H247" i="28"/>
  <c r="F242" i="28"/>
  <c r="G242" i="28"/>
  <c r="H242" i="28"/>
  <c r="E230" i="28"/>
  <c r="F230" i="28"/>
  <c r="G230" i="28"/>
  <c r="H230" i="28"/>
  <c r="E231" i="28"/>
  <c r="F231" i="28"/>
  <c r="G231" i="28"/>
  <c r="H231" i="28"/>
  <c r="E232" i="28"/>
  <c r="F232" i="28"/>
  <c r="G232" i="28"/>
  <c r="H232" i="28"/>
  <c r="E233" i="28"/>
  <c r="F233" i="28"/>
  <c r="G233" i="28"/>
  <c r="H233" i="28"/>
  <c r="E234" i="28"/>
  <c r="F234" i="28"/>
  <c r="G234" i="28"/>
  <c r="H234" i="28"/>
  <c r="E235" i="28"/>
  <c r="F235" i="28"/>
  <c r="G235" i="28"/>
  <c r="H235" i="28"/>
  <c r="F229" i="28"/>
  <c r="G229" i="28"/>
  <c r="H229" i="28"/>
  <c r="E229" i="28"/>
  <c r="E217" i="28"/>
  <c r="F217" i="28"/>
  <c r="G217" i="28"/>
  <c r="H217" i="28"/>
  <c r="E218" i="28"/>
  <c r="F218" i="28"/>
  <c r="G218" i="28"/>
  <c r="H218" i="28"/>
  <c r="E219" i="28"/>
  <c r="F219" i="28"/>
  <c r="G219" i="28"/>
  <c r="H219" i="28"/>
  <c r="E220" i="28"/>
  <c r="F220" i="28"/>
  <c r="G220" i="28"/>
  <c r="H220" i="28"/>
  <c r="E221" i="28"/>
  <c r="F221" i="28"/>
  <c r="G221" i="28"/>
  <c r="H221" i="28"/>
  <c r="F216" i="28"/>
  <c r="G216" i="28"/>
  <c r="H216" i="28"/>
  <c r="E216" i="28"/>
  <c r="E124" i="28"/>
  <c r="F124" i="28"/>
  <c r="G124" i="28"/>
  <c r="H124" i="28"/>
  <c r="E125" i="28"/>
  <c r="F125" i="28"/>
  <c r="G125" i="28"/>
  <c r="H125" i="28"/>
  <c r="E126" i="28"/>
  <c r="F126" i="28"/>
  <c r="G126" i="28"/>
  <c r="H126" i="28"/>
  <c r="E127" i="28"/>
  <c r="F127" i="28"/>
  <c r="G127" i="28"/>
  <c r="H127" i="28"/>
  <c r="E128" i="28"/>
  <c r="F128" i="28"/>
  <c r="G128" i="28"/>
  <c r="H128" i="28"/>
  <c r="E129" i="28"/>
  <c r="F129" i="28"/>
  <c r="G129" i="28"/>
  <c r="H129" i="28"/>
  <c r="E130" i="28"/>
  <c r="F130" i="28"/>
  <c r="G130" i="28"/>
  <c r="H130" i="28"/>
  <c r="E131" i="28"/>
  <c r="F131" i="28"/>
  <c r="G131" i="28"/>
  <c r="H131" i="28"/>
  <c r="E132" i="28"/>
  <c r="F132" i="28"/>
  <c r="G132" i="28"/>
  <c r="H132" i="28"/>
  <c r="E133" i="28"/>
  <c r="F133" i="28"/>
  <c r="G133" i="28"/>
  <c r="H133" i="28"/>
  <c r="F123" i="28"/>
  <c r="G123" i="28"/>
  <c r="H123" i="28"/>
  <c r="E140" i="28"/>
  <c r="F140" i="28"/>
  <c r="G140" i="28"/>
  <c r="H140" i="28"/>
  <c r="E141" i="28"/>
  <c r="F141" i="28"/>
  <c r="G141" i="28"/>
  <c r="H141" i="28"/>
  <c r="E142" i="28"/>
  <c r="F142" i="28"/>
  <c r="G142" i="28"/>
  <c r="H142" i="28"/>
  <c r="E143" i="28"/>
  <c r="F143" i="28"/>
  <c r="G143" i="28"/>
  <c r="H143" i="28"/>
  <c r="E144" i="28"/>
  <c r="F144" i="28"/>
  <c r="G144" i="28"/>
  <c r="H144" i="28"/>
  <c r="E145" i="28"/>
  <c r="F145" i="28"/>
  <c r="G145" i="28"/>
  <c r="H145" i="28"/>
  <c r="E146" i="28"/>
  <c r="F146" i="28"/>
  <c r="G146" i="28"/>
  <c r="H146" i="28"/>
  <c r="F139" i="28"/>
  <c r="G139" i="28"/>
  <c r="H139" i="28"/>
  <c r="E186" i="28"/>
  <c r="F186" i="28"/>
  <c r="G186" i="28"/>
  <c r="H186" i="28"/>
  <c r="E187" i="28"/>
  <c r="F187" i="28"/>
  <c r="G187" i="28"/>
  <c r="H187" i="28"/>
  <c r="E188" i="28"/>
  <c r="F188" i="28"/>
  <c r="G188" i="28"/>
  <c r="H188" i="28"/>
  <c r="E189" i="28"/>
  <c r="F189" i="28"/>
  <c r="G189" i="28"/>
  <c r="H189" i="28"/>
  <c r="E190" i="28"/>
  <c r="F190" i="28"/>
  <c r="G190" i="28"/>
  <c r="H190" i="28"/>
  <c r="E191" i="28"/>
  <c r="F191" i="28"/>
  <c r="G191" i="28"/>
  <c r="H191" i="28"/>
  <c r="E192" i="28"/>
  <c r="F192" i="28"/>
  <c r="G192" i="28"/>
  <c r="H192" i="28"/>
  <c r="E193" i="28"/>
  <c r="F193" i="28"/>
  <c r="G193" i="28"/>
  <c r="H193" i="28"/>
  <c r="F185" i="28"/>
  <c r="G185" i="28"/>
  <c r="H185" i="28"/>
  <c r="E202" i="28"/>
  <c r="F202" i="28"/>
  <c r="G202" i="28"/>
  <c r="H202" i="28"/>
  <c r="E203" i="28"/>
  <c r="F203" i="28"/>
  <c r="G203" i="28"/>
  <c r="H203" i="28"/>
  <c r="E204" i="28"/>
  <c r="F204" i="28"/>
  <c r="G204" i="28"/>
  <c r="H204" i="28"/>
  <c r="E205" i="28"/>
  <c r="F205" i="28"/>
  <c r="G205" i="28"/>
  <c r="H205" i="28"/>
  <c r="E206" i="28"/>
  <c r="F206" i="28"/>
  <c r="G206" i="28"/>
  <c r="H206" i="28"/>
  <c r="E207" i="28"/>
  <c r="F207" i="28"/>
  <c r="G207" i="28"/>
  <c r="H207" i="28"/>
  <c r="E208" i="28"/>
  <c r="F208" i="28"/>
  <c r="G208" i="28"/>
  <c r="H208" i="28"/>
  <c r="F201" i="28"/>
  <c r="G201" i="28"/>
  <c r="H201" i="28"/>
  <c r="E201" i="28"/>
  <c r="C194" i="28"/>
  <c r="C195" i="28"/>
  <c r="E185" i="28"/>
  <c r="E147" i="28"/>
  <c r="E148" i="28"/>
  <c r="E139" i="28"/>
  <c r="E123" i="28"/>
  <c r="E25" i="28"/>
  <c r="E26" i="28"/>
  <c r="E27" i="28"/>
  <c r="E28" i="28"/>
  <c r="E29" i="28"/>
  <c r="E30" i="28"/>
  <c r="E31" i="28"/>
  <c r="E32" i="28"/>
  <c r="E9" i="28"/>
  <c r="E10" i="28"/>
  <c r="E11" i="28"/>
  <c r="E12" i="28"/>
  <c r="E13" i="28"/>
  <c r="E14" i="28"/>
  <c r="C66" i="28"/>
  <c r="C67" i="28"/>
  <c r="C68" i="28"/>
  <c r="C69" i="28"/>
  <c r="C70" i="28"/>
  <c r="C71" i="28"/>
  <c r="C72" i="28"/>
  <c r="C73" i="28"/>
  <c r="C74" i="28"/>
  <c r="C75" i="28"/>
  <c r="C93" i="24"/>
  <c r="C94" i="24"/>
  <c r="C95" i="24"/>
  <c r="C96" i="24"/>
  <c r="C97" i="24"/>
  <c r="C98" i="24"/>
  <c r="C99" i="24"/>
  <c r="C100" i="24"/>
  <c r="C101" i="24"/>
  <c r="E66" i="28"/>
  <c r="F66" i="28"/>
  <c r="G66" i="28"/>
  <c r="H66" i="28"/>
  <c r="I66" i="28"/>
  <c r="E67" i="28"/>
  <c r="F67" i="28"/>
  <c r="G67" i="28"/>
  <c r="H67" i="28"/>
  <c r="I67" i="28"/>
  <c r="E68" i="28"/>
  <c r="F68" i="28"/>
  <c r="G68" i="28"/>
  <c r="H68" i="28"/>
  <c r="I68" i="28"/>
  <c r="E69" i="28"/>
  <c r="F69" i="28"/>
  <c r="G69" i="28"/>
  <c r="H69" i="28"/>
  <c r="I69" i="28"/>
  <c r="E70" i="28"/>
  <c r="F70" i="28"/>
  <c r="G70" i="28"/>
  <c r="H70" i="28"/>
  <c r="I70" i="28"/>
  <c r="E71" i="28"/>
  <c r="F71" i="28"/>
  <c r="G71" i="28"/>
  <c r="H71" i="28"/>
  <c r="I71" i="28"/>
  <c r="E72" i="28"/>
  <c r="F72" i="28"/>
  <c r="G72" i="28"/>
  <c r="H72" i="28"/>
  <c r="I72" i="28"/>
  <c r="D66" i="28"/>
  <c r="D67" i="28"/>
  <c r="D68" i="28"/>
  <c r="D69" i="28"/>
  <c r="D70" i="28"/>
  <c r="D71" i="28"/>
  <c r="D72" i="28"/>
  <c r="I194" i="24"/>
  <c r="I195" i="24"/>
  <c r="I196" i="24"/>
  <c r="I197" i="24"/>
  <c r="I198" i="24"/>
  <c r="I199" i="24"/>
  <c r="I200" i="24"/>
  <c r="I201" i="24"/>
  <c r="I77" i="24"/>
  <c r="I78" i="24"/>
  <c r="I79" i="24"/>
  <c r="I80" i="24"/>
  <c r="I81" i="24"/>
  <c r="I82" i="24"/>
  <c r="I83" i="24"/>
  <c r="D77" i="24"/>
  <c r="E77" i="24"/>
  <c r="F77" i="24"/>
  <c r="H77" i="24"/>
  <c r="D78" i="24"/>
  <c r="E78" i="24"/>
  <c r="F78" i="24"/>
  <c r="H78" i="24"/>
  <c r="D79" i="24"/>
  <c r="E79" i="24"/>
  <c r="F79" i="24"/>
  <c r="H79" i="24"/>
  <c r="D80" i="24"/>
  <c r="E80" i="24"/>
  <c r="F80" i="24"/>
  <c r="H80" i="24"/>
  <c r="D81" i="24"/>
  <c r="E81" i="24"/>
  <c r="F81" i="24"/>
  <c r="H81" i="24"/>
  <c r="D82" i="24"/>
  <c r="E82" i="24"/>
  <c r="F82" i="24"/>
  <c r="H82" i="24"/>
  <c r="D83" i="24"/>
  <c r="E83" i="24"/>
  <c r="F83" i="24"/>
  <c r="H83" i="24"/>
  <c r="E76" i="24"/>
  <c r="F76" i="24"/>
  <c r="H76" i="24"/>
  <c r="C77" i="24"/>
  <c r="C78" i="24"/>
  <c r="C79" i="24"/>
  <c r="C80" i="24"/>
  <c r="C81" i="24"/>
  <c r="C82" i="24"/>
  <c r="C83" i="24"/>
  <c r="E142" i="26"/>
  <c r="E143" i="26"/>
  <c r="E144" i="26"/>
  <c r="E145" i="26"/>
  <c r="G268" i="24"/>
  <c r="G263" i="24"/>
  <c r="E135" i="26"/>
  <c r="G252" i="24"/>
  <c r="E137" i="26"/>
  <c r="E138" i="26"/>
  <c r="G255" i="24"/>
  <c r="E127" i="26"/>
  <c r="G239" i="24"/>
  <c r="E129" i="26"/>
  <c r="E130" i="26"/>
  <c r="G242" i="24"/>
  <c r="E132" i="26"/>
  <c r="G237" i="24"/>
  <c r="G227" i="24"/>
  <c r="E124" i="26"/>
  <c r="E125" i="26"/>
  <c r="E77" i="26"/>
  <c r="G212" i="24"/>
  <c r="G213" i="24"/>
  <c r="E75" i="26"/>
  <c r="E68" i="26"/>
  <c r="E69" i="26"/>
  <c r="E70" i="26"/>
  <c r="E72" i="26"/>
  <c r="G201" i="24"/>
  <c r="E66" i="26"/>
  <c r="E114" i="26"/>
  <c r="E118" i="26"/>
  <c r="E107" i="26"/>
  <c r="E109" i="26"/>
  <c r="E111" i="26"/>
  <c r="E96" i="26"/>
  <c r="E97" i="26"/>
  <c r="E98" i="26"/>
  <c r="G155" i="24"/>
  <c r="G156" i="24"/>
  <c r="G136" i="24"/>
  <c r="E88" i="26"/>
  <c r="E90" i="26"/>
  <c r="G140" i="24"/>
  <c r="E92" i="26"/>
  <c r="E58" i="26"/>
  <c r="G124" i="24"/>
  <c r="G125" i="24"/>
  <c r="E61" i="26"/>
  <c r="E62" i="26"/>
  <c r="G130" i="24"/>
  <c r="G131" i="24"/>
  <c r="E57" i="26"/>
  <c r="E50" i="26"/>
  <c r="E49" i="26"/>
  <c r="E48" i="26"/>
  <c r="E47" i="26"/>
  <c r="E46" i="26"/>
  <c r="E45" i="26"/>
  <c r="E44" i="26"/>
  <c r="E42" i="26"/>
  <c r="E43" i="26"/>
  <c r="E40" i="26"/>
  <c r="G77" i="24"/>
  <c r="G78" i="24"/>
  <c r="G79" i="24"/>
  <c r="G80" i="24"/>
  <c r="G81" i="24"/>
  <c r="G82" i="24"/>
  <c r="G83" i="24"/>
  <c r="G76" i="24"/>
  <c r="G26" i="24"/>
  <c r="E12" i="26"/>
  <c r="E15" i="26"/>
  <c r="G31" i="24"/>
  <c r="E3" i="26"/>
  <c r="G11" i="24"/>
  <c r="E6" i="26"/>
  <c r="E2" i="26"/>
  <c r="E112" i="28"/>
  <c r="F112" i="28"/>
  <c r="G112" i="28"/>
  <c r="H112" i="28"/>
  <c r="E113" i="28"/>
  <c r="F113" i="28"/>
  <c r="G113" i="28"/>
  <c r="H113" i="28"/>
  <c r="E114" i="28"/>
  <c r="F114" i="28"/>
  <c r="G114" i="28"/>
  <c r="H114" i="28"/>
  <c r="E115" i="28"/>
  <c r="F115" i="28"/>
  <c r="G115" i="28"/>
  <c r="H115" i="28"/>
  <c r="E116" i="28"/>
  <c r="F116" i="28"/>
  <c r="G116" i="28"/>
  <c r="H116" i="28"/>
  <c r="E117" i="28"/>
  <c r="F117" i="28"/>
  <c r="G117" i="28"/>
  <c r="H117" i="28"/>
  <c r="E118" i="28"/>
  <c r="F118" i="28"/>
  <c r="G118" i="28"/>
  <c r="H118" i="28"/>
  <c r="E119" i="28"/>
  <c r="F119" i="28"/>
  <c r="G119" i="28"/>
  <c r="H119" i="28"/>
  <c r="E120" i="28"/>
  <c r="F120" i="28"/>
  <c r="G120" i="28"/>
  <c r="H120" i="28"/>
  <c r="F111" i="28"/>
  <c r="G111" i="28"/>
  <c r="H111" i="28"/>
  <c r="E111" i="28"/>
  <c r="F96" i="28"/>
  <c r="G96" i="28"/>
  <c r="H96" i="28"/>
  <c r="F97" i="28"/>
  <c r="G97" i="28"/>
  <c r="H97" i="28"/>
  <c r="F98" i="28"/>
  <c r="G98" i="28"/>
  <c r="H98" i="28"/>
  <c r="F99" i="28"/>
  <c r="G99" i="28"/>
  <c r="H99" i="28"/>
  <c r="F100" i="28"/>
  <c r="G100" i="28"/>
  <c r="H100" i="28"/>
  <c r="F101" i="28"/>
  <c r="G101" i="28"/>
  <c r="H101" i="28"/>
  <c r="F95" i="28"/>
  <c r="G95" i="28"/>
  <c r="H95" i="28"/>
  <c r="F94" i="28"/>
  <c r="G94" i="28"/>
  <c r="H94" i="28"/>
  <c r="E94" i="28"/>
  <c r="E90" i="28"/>
  <c r="F90" i="28"/>
  <c r="G90" i="28"/>
  <c r="H90" i="28"/>
  <c r="E85" i="28"/>
  <c r="F85" i="28"/>
  <c r="G85" i="28"/>
  <c r="H85" i="28"/>
  <c r="E86" i="28"/>
  <c r="F86" i="28"/>
  <c r="G86" i="28"/>
  <c r="H86" i="28"/>
  <c r="E87" i="28"/>
  <c r="F87" i="28"/>
  <c r="G87" i="28"/>
  <c r="H87" i="28"/>
  <c r="E88" i="28"/>
  <c r="F88" i="28"/>
  <c r="G88" i="28"/>
  <c r="H88" i="28"/>
  <c r="E89" i="28"/>
  <c r="F89" i="28"/>
  <c r="G89" i="28"/>
  <c r="H89" i="28"/>
  <c r="E82" i="28"/>
  <c r="F82" i="28"/>
  <c r="G82" i="28"/>
  <c r="H82" i="28"/>
  <c r="E83" i="28"/>
  <c r="F83" i="28"/>
  <c r="G83" i="28"/>
  <c r="H83" i="28"/>
  <c r="E84" i="28"/>
  <c r="F84" i="28"/>
  <c r="G84" i="28"/>
  <c r="H84" i="28"/>
  <c r="F81" i="28"/>
  <c r="G81" i="28"/>
  <c r="H81" i="28"/>
  <c r="E81" i="28"/>
  <c r="F65" i="28"/>
  <c r="G65" i="28"/>
  <c r="H65" i="28"/>
  <c r="E65" i="28"/>
  <c r="F25" i="28"/>
  <c r="G25" i="28"/>
  <c r="H25" i="28"/>
  <c r="F26" i="28"/>
  <c r="G26" i="28"/>
  <c r="H26" i="28"/>
  <c r="F27" i="28"/>
  <c r="G27" i="28"/>
  <c r="H27" i="28"/>
  <c r="F28" i="28"/>
  <c r="G28" i="28"/>
  <c r="H28" i="28"/>
  <c r="F29" i="28"/>
  <c r="G29" i="28"/>
  <c r="H29" i="28"/>
  <c r="F30" i="28"/>
  <c r="G30" i="28"/>
  <c r="H30" i="28"/>
  <c r="F31" i="28"/>
  <c r="G31" i="28"/>
  <c r="H31" i="28"/>
  <c r="F32" i="28"/>
  <c r="G32" i="28"/>
  <c r="H32" i="28"/>
  <c r="F24" i="28"/>
  <c r="G24" i="28"/>
  <c r="H24" i="28"/>
  <c r="E24" i="28"/>
  <c r="F9" i="28"/>
  <c r="G9" i="28"/>
  <c r="H9" i="28"/>
  <c r="F10" i="28"/>
  <c r="G10" i="28"/>
  <c r="H10" i="28"/>
  <c r="F11" i="28"/>
  <c r="G11" i="28"/>
  <c r="H11" i="28"/>
  <c r="F12" i="28"/>
  <c r="G12" i="28"/>
  <c r="H12" i="28"/>
  <c r="F13" i="28"/>
  <c r="G13" i="28"/>
  <c r="H13" i="28"/>
  <c r="F14" i="28"/>
  <c r="G14" i="28"/>
  <c r="H14" i="28"/>
  <c r="F8" i="28"/>
  <c r="G8" i="28"/>
  <c r="H8" i="28"/>
  <c r="E8" i="28"/>
  <c r="AN16" i="24"/>
  <c r="G35" i="14"/>
  <c r="AR8" i="24" s="1"/>
  <c r="AR11" i="24"/>
  <c r="AR10" i="24"/>
  <c r="G36" i="18"/>
  <c r="AR12" i="24"/>
  <c r="H265" i="28"/>
  <c r="C113" i="24"/>
  <c r="D113" i="24"/>
  <c r="C114" i="24"/>
  <c r="D114" i="24"/>
  <c r="C115" i="24"/>
  <c r="D115" i="24"/>
  <c r="C116" i="24"/>
  <c r="C95" i="28"/>
  <c r="D95" i="28"/>
  <c r="C96" i="28"/>
  <c r="D96" i="28"/>
  <c r="C97" i="28"/>
  <c r="D97" i="28"/>
  <c r="C98" i="28"/>
  <c r="D98" i="28"/>
  <c r="C99" i="28"/>
  <c r="D99" i="28"/>
  <c r="C100" i="28"/>
  <c r="D100" i="28"/>
  <c r="C101" i="28"/>
  <c r="D101" i="28"/>
  <c r="C102" i="28"/>
  <c r="D102" i="28"/>
  <c r="C103" i="28"/>
  <c r="D103" i="28"/>
  <c r="C104" i="28"/>
  <c r="D104" i="28"/>
  <c r="C105" i="28"/>
  <c r="D105" i="28"/>
  <c r="D94" i="28"/>
  <c r="C94" i="28"/>
  <c r="H10" i="26"/>
  <c r="I10" i="26"/>
  <c r="J10" i="26"/>
  <c r="K10" i="26"/>
  <c r="H11" i="26"/>
  <c r="I11" i="26"/>
  <c r="J11" i="26"/>
  <c r="K11" i="26"/>
  <c r="H12" i="26"/>
  <c r="I12" i="26"/>
  <c r="J12" i="26"/>
  <c r="K12" i="26"/>
  <c r="H13" i="26"/>
  <c r="I13" i="26"/>
  <c r="J13" i="26"/>
  <c r="K13" i="26"/>
  <c r="H14" i="26"/>
  <c r="I14" i="26"/>
  <c r="J14" i="26"/>
  <c r="K14" i="26"/>
  <c r="H15" i="26"/>
  <c r="I15" i="26"/>
  <c r="J15" i="26"/>
  <c r="K15" i="26"/>
  <c r="H16" i="26"/>
  <c r="I16" i="26"/>
  <c r="J16" i="26"/>
  <c r="K16" i="26"/>
  <c r="H17" i="26"/>
  <c r="I17" i="26"/>
  <c r="J17" i="26"/>
  <c r="K17" i="26"/>
  <c r="I9" i="26"/>
  <c r="J9" i="26"/>
  <c r="K9" i="26"/>
  <c r="H9" i="26"/>
  <c r="H3" i="26"/>
  <c r="I3" i="26"/>
  <c r="J3" i="26"/>
  <c r="K3" i="26"/>
  <c r="H4" i="26"/>
  <c r="I4" i="26"/>
  <c r="J4" i="26"/>
  <c r="K4" i="26"/>
  <c r="H5" i="26"/>
  <c r="I5" i="26"/>
  <c r="J5" i="26"/>
  <c r="K5" i="26"/>
  <c r="H6" i="26"/>
  <c r="I6" i="26"/>
  <c r="J6" i="26"/>
  <c r="K6" i="26"/>
  <c r="H7" i="26"/>
  <c r="I7" i="26"/>
  <c r="J7" i="26"/>
  <c r="K7" i="26"/>
  <c r="H8" i="26"/>
  <c r="I8" i="26"/>
  <c r="J8" i="26"/>
  <c r="K8" i="26"/>
  <c r="I2" i="26"/>
  <c r="J2" i="26"/>
  <c r="K2" i="26"/>
  <c r="L2" i="26"/>
  <c r="I24" i="28"/>
  <c r="T6" i="28"/>
  <c r="I139" i="28"/>
  <c r="J265" i="28"/>
  <c r="I265" i="28"/>
  <c r="G265" i="28"/>
  <c r="F265" i="28"/>
  <c r="E265" i="28"/>
  <c r="D265" i="28"/>
  <c r="C265" i="28"/>
  <c r="J264" i="28"/>
  <c r="I264" i="28"/>
  <c r="H264" i="28"/>
  <c r="G264" i="28"/>
  <c r="F264" i="28"/>
  <c r="E264" i="28"/>
  <c r="D264" i="28"/>
  <c r="C264" i="28"/>
  <c r="J263" i="28"/>
  <c r="I263" i="28"/>
  <c r="H263" i="28"/>
  <c r="G263" i="28"/>
  <c r="F263" i="28"/>
  <c r="E263" i="28"/>
  <c r="D263" i="28"/>
  <c r="C263" i="28"/>
  <c r="J262" i="28"/>
  <c r="I262" i="28"/>
  <c r="H262" i="28"/>
  <c r="G262" i="28"/>
  <c r="F262" i="28"/>
  <c r="E262" i="28"/>
  <c r="D262" i="28"/>
  <c r="C262" i="28"/>
  <c r="I261" i="28"/>
  <c r="D261" i="28"/>
  <c r="C261" i="28"/>
  <c r="I260" i="28"/>
  <c r="D260" i="28"/>
  <c r="C260" i="28"/>
  <c r="I259" i="28"/>
  <c r="D259" i="28"/>
  <c r="C259" i="28"/>
  <c r="I258" i="28"/>
  <c r="D258" i="28"/>
  <c r="C258" i="28"/>
  <c r="I257" i="28"/>
  <c r="D257" i="28"/>
  <c r="C257" i="28"/>
  <c r="I256" i="28"/>
  <c r="D256" i="28"/>
  <c r="C256" i="28"/>
  <c r="I255" i="28"/>
  <c r="D255" i="28"/>
  <c r="C255" i="28"/>
  <c r="J250" i="28"/>
  <c r="I250" i="28"/>
  <c r="H250" i="28"/>
  <c r="G250" i="28"/>
  <c r="F250" i="28"/>
  <c r="E250" i="28"/>
  <c r="D250" i="28"/>
  <c r="C250" i="28"/>
  <c r="J249" i="28"/>
  <c r="I249" i="28"/>
  <c r="H249" i="28"/>
  <c r="G249" i="28"/>
  <c r="F249" i="28"/>
  <c r="E249" i="28"/>
  <c r="D249" i="28"/>
  <c r="C249" i="28"/>
  <c r="J248" i="28"/>
  <c r="I248" i="28"/>
  <c r="H248" i="28"/>
  <c r="G248" i="28"/>
  <c r="E248" i="28"/>
  <c r="D248" i="28"/>
  <c r="C248" i="28"/>
  <c r="I247" i="28"/>
  <c r="D247" i="28"/>
  <c r="C247" i="28"/>
  <c r="I246" i="28"/>
  <c r="D246" i="28"/>
  <c r="C246" i="28"/>
  <c r="I245" i="28"/>
  <c r="D245" i="28"/>
  <c r="C245" i="28"/>
  <c r="I244" i="28"/>
  <c r="D244" i="28"/>
  <c r="C244" i="28"/>
  <c r="I243" i="28"/>
  <c r="D243" i="28"/>
  <c r="C243" i="28"/>
  <c r="I242" i="28"/>
  <c r="D242" i="28"/>
  <c r="C242" i="28"/>
  <c r="J239" i="28"/>
  <c r="I239" i="28"/>
  <c r="H239" i="28"/>
  <c r="G239" i="28"/>
  <c r="F239" i="28"/>
  <c r="E239" i="28"/>
  <c r="D239" i="28"/>
  <c r="C239" i="28"/>
  <c r="J238" i="28"/>
  <c r="I238" i="28"/>
  <c r="H238" i="28"/>
  <c r="G238" i="28"/>
  <c r="F238" i="28"/>
  <c r="E238" i="28"/>
  <c r="D238" i="28"/>
  <c r="C238" i="28"/>
  <c r="J237" i="28"/>
  <c r="I237" i="28"/>
  <c r="H237" i="28"/>
  <c r="G237" i="28"/>
  <c r="F237" i="28"/>
  <c r="E237" i="28"/>
  <c r="D237" i="28"/>
  <c r="C237" i="28"/>
  <c r="J236" i="28"/>
  <c r="I236" i="28"/>
  <c r="H236" i="28"/>
  <c r="G236" i="28"/>
  <c r="F236" i="28"/>
  <c r="E236" i="28"/>
  <c r="D236" i="28"/>
  <c r="C236" i="28"/>
  <c r="I235" i="28"/>
  <c r="D235" i="28"/>
  <c r="C235" i="28"/>
  <c r="I234" i="28"/>
  <c r="D234" i="28"/>
  <c r="C234" i="28"/>
  <c r="I233" i="28"/>
  <c r="D233" i="28"/>
  <c r="C233" i="28"/>
  <c r="I232" i="28"/>
  <c r="D232" i="28"/>
  <c r="C232" i="28"/>
  <c r="I231" i="28"/>
  <c r="D231" i="28"/>
  <c r="C231" i="28"/>
  <c r="I230" i="28"/>
  <c r="D230" i="28"/>
  <c r="C230" i="28"/>
  <c r="I229" i="28"/>
  <c r="D229" i="28"/>
  <c r="C229" i="28"/>
  <c r="D224" i="28"/>
  <c r="C224" i="28"/>
  <c r="D223" i="28"/>
  <c r="C223" i="28"/>
  <c r="D222" i="28"/>
  <c r="C222" i="28"/>
  <c r="I221" i="28"/>
  <c r="D221" i="28"/>
  <c r="C221" i="28"/>
  <c r="I220" i="28"/>
  <c r="D220" i="28"/>
  <c r="C220" i="28"/>
  <c r="I219" i="28"/>
  <c r="D219" i="28"/>
  <c r="C219" i="28"/>
  <c r="I218" i="28"/>
  <c r="D218" i="28"/>
  <c r="C218" i="28"/>
  <c r="I217" i="28"/>
  <c r="D217" i="28"/>
  <c r="C217" i="28"/>
  <c r="I216" i="28"/>
  <c r="D216" i="28"/>
  <c r="C216" i="28"/>
  <c r="J212" i="28"/>
  <c r="I212" i="28"/>
  <c r="H212" i="28"/>
  <c r="G212" i="28"/>
  <c r="F212" i="28"/>
  <c r="E212" i="28"/>
  <c r="D212" i="28"/>
  <c r="C212" i="28"/>
  <c r="J211" i="28"/>
  <c r="I211" i="28"/>
  <c r="H211" i="28"/>
  <c r="G211" i="28"/>
  <c r="F211" i="28"/>
  <c r="E211" i="28"/>
  <c r="D211" i="28"/>
  <c r="C211" i="28"/>
  <c r="J210" i="28"/>
  <c r="I210" i="28"/>
  <c r="H210" i="28"/>
  <c r="G210" i="28"/>
  <c r="F210" i="28"/>
  <c r="E210" i="28"/>
  <c r="D210" i="28"/>
  <c r="C210" i="28"/>
  <c r="J209" i="28"/>
  <c r="I209" i="28"/>
  <c r="H209" i="28"/>
  <c r="G209" i="28"/>
  <c r="F209" i="28"/>
  <c r="E209" i="28"/>
  <c r="D209" i="28"/>
  <c r="C209" i="28"/>
  <c r="J208" i="28"/>
  <c r="I208" i="28"/>
  <c r="D208" i="28"/>
  <c r="C208" i="28"/>
  <c r="I207" i="28"/>
  <c r="D207" i="28"/>
  <c r="C207" i="28"/>
  <c r="I206" i="28"/>
  <c r="D206" i="28"/>
  <c r="C206" i="28"/>
  <c r="I205" i="28"/>
  <c r="D205" i="28"/>
  <c r="C205" i="28"/>
  <c r="I204" i="28"/>
  <c r="D204" i="28"/>
  <c r="C204" i="28"/>
  <c r="I203" i="28"/>
  <c r="D203" i="28"/>
  <c r="C203" i="28"/>
  <c r="I202" i="28"/>
  <c r="D202" i="28"/>
  <c r="C202" i="28"/>
  <c r="I201" i="28"/>
  <c r="D201" i="28"/>
  <c r="C201" i="28"/>
  <c r="I200" i="28"/>
  <c r="H200" i="28"/>
  <c r="G200" i="28"/>
  <c r="F200" i="28"/>
  <c r="E200" i="28"/>
  <c r="D200" i="28"/>
  <c r="C200" i="28"/>
  <c r="J199" i="28"/>
  <c r="I199" i="28"/>
  <c r="H199" i="28"/>
  <c r="G199" i="28"/>
  <c r="F199" i="28"/>
  <c r="E199" i="28"/>
  <c r="D199" i="28"/>
  <c r="C199" i="28"/>
  <c r="J198" i="28"/>
  <c r="I198" i="28"/>
  <c r="H198" i="28"/>
  <c r="G198" i="28"/>
  <c r="F198" i="28"/>
  <c r="E198" i="28"/>
  <c r="D198" i="28"/>
  <c r="C198" i="28"/>
  <c r="J197" i="28"/>
  <c r="I197" i="28"/>
  <c r="H197" i="28"/>
  <c r="G197" i="28"/>
  <c r="F197" i="28"/>
  <c r="E197" i="28"/>
  <c r="D197" i="28"/>
  <c r="C197" i="28"/>
  <c r="J196" i="28"/>
  <c r="I196" i="28"/>
  <c r="H196" i="28"/>
  <c r="G196" i="28"/>
  <c r="F196" i="28"/>
  <c r="E196" i="28"/>
  <c r="D196" i="28"/>
  <c r="C196" i="28"/>
  <c r="J195" i="28"/>
  <c r="I195" i="28"/>
  <c r="H195" i="28"/>
  <c r="G195" i="28"/>
  <c r="F195" i="28"/>
  <c r="E195" i="28"/>
  <c r="D195" i="28"/>
  <c r="J194" i="28"/>
  <c r="I194" i="28"/>
  <c r="H194" i="28"/>
  <c r="G194" i="28"/>
  <c r="F194" i="28"/>
  <c r="E194" i="28"/>
  <c r="D194" i="28"/>
  <c r="I193" i="28"/>
  <c r="D193" i="28"/>
  <c r="C193" i="28"/>
  <c r="I192" i="28"/>
  <c r="D192" i="28"/>
  <c r="C192" i="28"/>
  <c r="I191" i="28"/>
  <c r="D191" i="28"/>
  <c r="C191" i="28"/>
  <c r="I190" i="28"/>
  <c r="D190" i="28"/>
  <c r="C190" i="28"/>
  <c r="I189" i="28"/>
  <c r="D189" i="28"/>
  <c r="C189" i="28"/>
  <c r="I188" i="28"/>
  <c r="D188" i="28"/>
  <c r="C188" i="28"/>
  <c r="I187" i="28"/>
  <c r="D187" i="28"/>
  <c r="C187" i="28"/>
  <c r="I186" i="28"/>
  <c r="D186" i="28"/>
  <c r="C186" i="28"/>
  <c r="I185" i="28"/>
  <c r="D185" i="28"/>
  <c r="C185" i="28"/>
  <c r="I184" i="28"/>
  <c r="H184" i="28"/>
  <c r="G184" i="28"/>
  <c r="F184" i="28"/>
  <c r="E184" i="28"/>
  <c r="D184" i="28"/>
  <c r="C184" i="28"/>
  <c r="J181" i="28"/>
  <c r="J180" i="28"/>
  <c r="J179" i="28"/>
  <c r="J162" i="28"/>
  <c r="J149" i="28"/>
  <c r="I149" i="28"/>
  <c r="H149" i="28"/>
  <c r="G149" i="28"/>
  <c r="F149" i="28"/>
  <c r="E149" i="28"/>
  <c r="D149" i="28"/>
  <c r="C149" i="28"/>
  <c r="J148" i="28"/>
  <c r="I148" i="28"/>
  <c r="H148" i="28"/>
  <c r="G148" i="28"/>
  <c r="F148" i="28"/>
  <c r="D148" i="28"/>
  <c r="C148" i="28"/>
  <c r="J147" i="28"/>
  <c r="I147" i="28"/>
  <c r="H147" i="28"/>
  <c r="G147" i="28"/>
  <c r="F147" i="28"/>
  <c r="D147" i="28"/>
  <c r="C147" i="28"/>
  <c r="I146" i="28"/>
  <c r="D146" i="28"/>
  <c r="C146" i="28"/>
  <c r="I145" i="28"/>
  <c r="D145" i="28"/>
  <c r="C145" i="28"/>
  <c r="I144" i="28"/>
  <c r="D144" i="28"/>
  <c r="C144" i="28"/>
  <c r="I143" i="28"/>
  <c r="D143" i="28"/>
  <c r="C143" i="28"/>
  <c r="I142" i="28"/>
  <c r="D142" i="28"/>
  <c r="C142" i="28"/>
  <c r="I141" i="28"/>
  <c r="D141" i="28"/>
  <c r="C141" i="28"/>
  <c r="I140" i="28"/>
  <c r="D140" i="28"/>
  <c r="C140" i="28"/>
  <c r="D139" i="28"/>
  <c r="C139" i="28"/>
  <c r="J133" i="28"/>
  <c r="I133" i="28"/>
  <c r="D133" i="28"/>
  <c r="C133" i="28"/>
  <c r="J132" i="28"/>
  <c r="I132" i="28"/>
  <c r="D132" i="28"/>
  <c r="C132" i="28"/>
  <c r="I131" i="28"/>
  <c r="D131" i="28"/>
  <c r="C131" i="28"/>
  <c r="I130" i="28"/>
  <c r="D130" i="28"/>
  <c r="C130" i="28"/>
  <c r="I129" i="28"/>
  <c r="D129" i="28"/>
  <c r="C129" i="28"/>
  <c r="I128" i="28"/>
  <c r="D128" i="28"/>
  <c r="C128" i="28"/>
  <c r="I127" i="28"/>
  <c r="D127" i="28"/>
  <c r="C127" i="28"/>
  <c r="I126" i="28"/>
  <c r="D126" i="28"/>
  <c r="C126" i="28"/>
  <c r="I125" i="28"/>
  <c r="D125" i="28"/>
  <c r="C125" i="28"/>
  <c r="I124" i="28"/>
  <c r="D124" i="28"/>
  <c r="C124" i="28"/>
  <c r="I123" i="28"/>
  <c r="D123" i="28"/>
  <c r="C123" i="28"/>
  <c r="I120" i="28"/>
  <c r="D120" i="28"/>
  <c r="C120" i="28"/>
  <c r="I119" i="28"/>
  <c r="D119" i="28"/>
  <c r="C119" i="28"/>
  <c r="I118" i="28"/>
  <c r="D118" i="28"/>
  <c r="C118" i="28"/>
  <c r="I117" i="28"/>
  <c r="D117" i="28"/>
  <c r="C117" i="28"/>
  <c r="I116" i="28"/>
  <c r="D116" i="28"/>
  <c r="C116" i="28"/>
  <c r="I115" i="28"/>
  <c r="D115" i="28"/>
  <c r="C115" i="28"/>
  <c r="I114" i="28"/>
  <c r="D114" i="28"/>
  <c r="C114" i="28"/>
  <c r="I113" i="28"/>
  <c r="D113" i="28"/>
  <c r="C113" i="28"/>
  <c r="I112" i="28"/>
  <c r="D112" i="28"/>
  <c r="C112" i="28"/>
  <c r="I111" i="28"/>
  <c r="D111" i="28"/>
  <c r="C111" i="28"/>
  <c r="J110" i="28"/>
  <c r="I110" i="28"/>
  <c r="H110" i="28"/>
  <c r="G110" i="28"/>
  <c r="F110" i="28"/>
  <c r="E110" i="28"/>
  <c r="D110" i="28"/>
  <c r="C110" i="28"/>
  <c r="I94" i="28"/>
  <c r="J91" i="28"/>
  <c r="I91" i="28"/>
  <c r="H91" i="28"/>
  <c r="G91" i="28"/>
  <c r="F91" i="28"/>
  <c r="E91" i="28"/>
  <c r="D91" i="28"/>
  <c r="C91" i="28"/>
  <c r="I90" i="28"/>
  <c r="D90" i="28"/>
  <c r="C90" i="28"/>
  <c r="I89" i="28"/>
  <c r="D89" i="28"/>
  <c r="C89" i="28"/>
  <c r="I88" i="28"/>
  <c r="D88" i="28"/>
  <c r="C88" i="28"/>
  <c r="I87" i="28"/>
  <c r="D87" i="28"/>
  <c r="C87" i="28"/>
  <c r="I86" i="28"/>
  <c r="D86" i="28"/>
  <c r="C86" i="28"/>
  <c r="I85" i="28"/>
  <c r="D85" i="28"/>
  <c r="C85" i="28"/>
  <c r="I84" i="28"/>
  <c r="D84" i="28"/>
  <c r="C84" i="28"/>
  <c r="I83" i="28"/>
  <c r="D83" i="28"/>
  <c r="C83" i="28"/>
  <c r="I82" i="28"/>
  <c r="D82" i="28"/>
  <c r="C82" i="28"/>
  <c r="I81" i="28"/>
  <c r="D81" i="28"/>
  <c r="C81" i="28"/>
  <c r="I65" i="28"/>
  <c r="D65" i="28"/>
  <c r="C65" i="28"/>
  <c r="J62" i="28"/>
  <c r="I62" i="28"/>
  <c r="H62" i="28"/>
  <c r="G62" i="28"/>
  <c r="F62" i="28"/>
  <c r="E62" i="28"/>
  <c r="D62" i="28"/>
  <c r="C62" i="28"/>
  <c r="J61" i="28"/>
  <c r="I61" i="28"/>
  <c r="H61" i="28"/>
  <c r="G61" i="28"/>
  <c r="F61" i="28"/>
  <c r="E61" i="28"/>
  <c r="D61" i="28"/>
  <c r="C61" i="28"/>
  <c r="J60" i="28"/>
  <c r="I60" i="28"/>
  <c r="H60" i="28"/>
  <c r="G60" i="28"/>
  <c r="F60" i="28"/>
  <c r="E60" i="28"/>
  <c r="D60" i="28"/>
  <c r="C60" i="28"/>
  <c r="J59" i="28"/>
  <c r="I59" i="28"/>
  <c r="H59" i="28"/>
  <c r="G59" i="28"/>
  <c r="F59" i="28"/>
  <c r="E59" i="28"/>
  <c r="D59" i="28"/>
  <c r="C59" i="28"/>
  <c r="J58" i="28"/>
  <c r="I58" i="28"/>
  <c r="H58" i="28"/>
  <c r="G58" i="28"/>
  <c r="F58" i="28"/>
  <c r="E58" i="28"/>
  <c r="D58" i="28"/>
  <c r="C58" i="28"/>
  <c r="J57" i="28"/>
  <c r="I57" i="28"/>
  <c r="H57" i="28"/>
  <c r="G57" i="28"/>
  <c r="F57" i="28"/>
  <c r="E57" i="28"/>
  <c r="D57" i="28"/>
  <c r="C57" i="28"/>
  <c r="J56" i="28"/>
  <c r="I56" i="28"/>
  <c r="H56" i="28"/>
  <c r="G56" i="28"/>
  <c r="F56" i="28"/>
  <c r="E56" i="28"/>
  <c r="D56" i="28"/>
  <c r="C56" i="28"/>
  <c r="J55" i="28"/>
  <c r="I55" i="28"/>
  <c r="H55" i="28"/>
  <c r="G55" i="28"/>
  <c r="F55" i="28"/>
  <c r="E55" i="28"/>
  <c r="D55" i="28"/>
  <c r="C55" i="28"/>
  <c r="J54" i="28"/>
  <c r="I54" i="28"/>
  <c r="H54" i="28"/>
  <c r="G54" i="28"/>
  <c r="F54" i="28"/>
  <c r="E54" i="28"/>
  <c r="D54" i="28"/>
  <c r="C54" i="28"/>
  <c r="D47" i="28"/>
  <c r="C47" i="28"/>
  <c r="D46" i="28"/>
  <c r="C46" i="28"/>
  <c r="D45" i="28"/>
  <c r="C45" i="28"/>
  <c r="J44" i="28"/>
  <c r="I44" i="28"/>
  <c r="H44" i="28"/>
  <c r="G44" i="28"/>
  <c r="F44" i="28"/>
  <c r="E44" i="28"/>
  <c r="D44" i="28"/>
  <c r="C44" i="28"/>
  <c r="J43" i="28"/>
  <c r="I43" i="28"/>
  <c r="H43" i="28"/>
  <c r="G43" i="28"/>
  <c r="F43" i="28"/>
  <c r="E43" i="28"/>
  <c r="D43" i="28"/>
  <c r="C43" i="28"/>
  <c r="J42" i="28"/>
  <c r="I42" i="28"/>
  <c r="H42" i="28"/>
  <c r="G42" i="28"/>
  <c r="F42" i="28"/>
  <c r="E42" i="28"/>
  <c r="D42" i="28"/>
  <c r="C42" i="28"/>
  <c r="J41" i="28"/>
  <c r="I41" i="28"/>
  <c r="H41" i="28"/>
  <c r="G41" i="28"/>
  <c r="F41" i="28"/>
  <c r="E41" i="28"/>
  <c r="D41" i="28"/>
  <c r="C41" i="28"/>
  <c r="J40" i="28"/>
  <c r="I40" i="28"/>
  <c r="H40" i="28"/>
  <c r="G40" i="28"/>
  <c r="F40" i="28"/>
  <c r="E40" i="28"/>
  <c r="D40" i="28"/>
  <c r="C40" i="28"/>
  <c r="J39" i="28"/>
  <c r="I39" i="28"/>
  <c r="H39" i="28"/>
  <c r="G39" i="28"/>
  <c r="F39" i="28"/>
  <c r="E39" i="28"/>
  <c r="D39" i="28"/>
  <c r="C39" i="28"/>
  <c r="J38" i="28"/>
  <c r="I38" i="28"/>
  <c r="H38" i="28"/>
  <c r="G38" i="28"/>
  <c r="F38" i="28"/>
  <c r="E38" i="28"/>
  <c r="D38" i="28"/>
  <c r="C38" i="28"/>
  <c r="J34" i="28"/>
  <c r="I34" i="28"/>
  <c r="H34" i="28"/>
  <c r="G34" i="28"/>
  <c r="F34" i="28"/>
  <c r="E34" i="28"/>
  <c r="D34" i="28"/>
  <c r="C34" i="28"/>
  <c r="J33" i="28"/>
  <c r="I33" i="28"/>
  <c r="H33" i="28"/>
  <c r="G33" i="28"/>
  <c r="F33" i="28"/>
  <c r="E33" i="28"/>
  <c r="D33" i="28"/>
  <c r="C33" i="28"/>
  <c r="I32" i="28"/>
  <c r="D32" i="28"/>
  <c r="C32" i="28"/>
  <c r="I31" i="28"/>
  <c r="D31" i="28"/>
  <c r="C31" i="28"/>
  <c r="I30" i="28"/>
  <c r="D30" i="28"/>
  <c r="C30" i="28"/>
  <c r="I29" i="28"/>
  <c r="D29" i="28"/>
  <c r="C29" i="28"/>
  <c r="I28" i="28"/>
  <c r="D28" i="28"/>
  <c r="C28" i="28"/>
  <c r="I27" i="28"/>
  <c r="D27" i="28"/>
  <c r="C27" i="28"/>
  <c r="I26" i="28"/>
  <c r="D26" i="28"/>
  <c r="C26" i="28"/>
  <c r="I25" i="28"/>
  <c r="D25" i="28"/>
  <c r="C25" i="28"/>
  <c r="U24" i="28"/>
  <c r="D24" i="28"/>
  <c r="C24" i="28"/>
  <c r="U23" i="28"/>
  <c r="C20" i="28"/>
  <c r="C19" i="28"/>
  <c r="C18" i="28"/>
  <c r="D17" i="28"/>
  <c r="C17" i="28"/>
  <c r="D16" i="28"/>
  <c r="C16" i="28"/>
  <c r="D15" i="28"/>
  <c r="C15" i="28"/>
  <c r="I14" i="28"/>
  <c r="D14" i="28"/>
  <c r="C14" i="28"/>
  <c r="I13" i="28"/>
  <c r="D13" i="28"/>
  <c r="C13" i="28"/>
  <c r="I12" i="28"/>
  <c r="D12" i="28"/>
  <c r="C12" i="28"/>
  <c r="I11" i="28"/>
  <c r="D11" i="28"/>
  <c r="C11" i="28"/>
  <c r="I10" i="28"/>
  <c r="D10" i="28"/>
  <c r="C10" i="28"/>
  <c r="I9" i="28"/>
  <c r="D9" i="28"/>
  <c r="C9" i="28"/>
  <c r="I8" i="28"/>
  <c r="D8" i="28"/>
  <c r="C8" i="28"/>
  <c r="C7" i="28"/>
  <c r="J187" i="24"/>
  <c r="J188" i="24"/>
  <c r="J189" i="24"/>
  <c r="C156" i="24"/>
  <c r="D156" i="24"/>
  <c r="E156" i="24"/>
  <c r="F156" i="24"/>
  <c r="H156" i="24"/>
  <c r="I156" i="24"/>
  <c r="C157" i="24"/>
  <c r="D157" i="24"/>
  <c r="E157" i="24"/>
  <c r="F157" i="24"/>
  <c r="G157" i="24"/>
  <c r="H157" i="24"/>
  <c r="I157" i="24"/>
  <c r="I8" i="24"/>
  <c r="I9" i="24"/>
  <c r="I10" i="24"/>
  <c r="I11" i="24"/>
  <c r="I12" i="24"/>
  <c r="I13" i="24"/>
  <c r="I14" i="24"/>
  <c r="I24" i="24"/>
  <c r="I25" i="24"/>
  <c r="I26" i="24"/>
  <c r="I27" i="24"/>
  <c r="I28" i="24"/>
  <c r="I29" i="24"/>
  <c r="I30" i="24"/>
  <c r="I31" i="24"/>
  <c r="I32" i="24"/>
  <c r="I33" i="24"/>
  <c r="I34" i="24"/>
  <c r="I49" i="24"/>
  <c r="I50" i="24"/>
  <c r="I51" i="24"/>
  <c r="I52" i="24"/>
  <c r="I53" i="24"/>
  <c r="I54" i="24"/>
  <c r="I55" i="24"/>
  <c r="I65" i="24"/>
  <c r="I66" i="24"/>
  <c r="I67" i="24"/>
  <c r="I68" i="24"/>
  <c r="I69" i="24"/>
  <c r="I70" i="24"/>
  <c r="I71" i="24"/>
  <c r="I72" i="24"/>
  <c r="I73" i="24"/>
  <c r="I76" i="24"/>
  <c r="I92" i="24"/>
  <c r="I93" i="24"/>
  <c r="I94" i="24"/>
  <c r="I95" i="24"/>
  <c r="I96" i="24"/>
  <c r="I97" i="24"/>
  <c r="I98" i="24"/>
  <c r="I99" i="24"/>
  <c r="I100" i="24"/>
  <c r="I101" i="24"/>
  <c r="I121" i="24"/>
  <c r="I122" i="24"/>
  <c r="I123" i="24"/>
  <c r="I124" i="24"/>
  <c r="I125" i="24"/>
  <c r="I126" i="24"/>
  <c r="I127" i="24"/>
  <c r="I128" i="24"/>
  <c r="I129" i="24"/>
  <c r="I130" i="24"/>
  <c r="I131" i="24"/>
  <c r="I134" i="24"/>
  <c r="I135" i="24"/>
  <c r="I136" i="24"/>
  <c r="I137" i="24"/>
  <c r="I138" i="24"/>
  <c r="I139" i="24"/>
  <c r="I140" i="24"/>
  <c r="I141" i="24"/>
  <c r="I142" i="24"/>
  <c r="I143" i="24"/>
  <c r="I144" i="24"/>
  <c r="I150" i="24"/>
  <c r="I151" i="24"/>
  <c r="I152" i="24"/>
  <c r="I153" i="24"/>
  <c r="I154" i="24"/>
  <c r="I155" i="24"/>
  <c r="C158" i="24"/>
  <c r="D158" i="24"/>
  <c r="E158" i="24"/>
  <c r="F158" i="24"/>
  <c r="G158" i="24"/>
  <c r="H158" i="24"/>
  <c r="I158" i="24"/>
  <c r="J158" i="24"/>
  <c r="C159" i="24"/>
  <c r="D159" i="24"/>
  <c r="E159" i="24"/>
  <c r="F159" i="24"/>
  <c r="G159" i="24"/>
  <c r="H159" i="24"/>
  <c r="I159" i="24"/>
  <c r="J159" i="24"/>
  <c r="C160" i="24"/>
  <c r="D160" i="24"/>
  <c r="E160" i="24"/>
  <c r="F160" i="24"/>
  <c r="G160" i="24"/>
  <c r="H160" i="24"/>
  <c r="I160" i="24"/>
  <c r="J160" i="24"/>
  <c r="D172" i="24"/>
  <c r="E172" i="24"/>
  <c r="F172" i="24"/>
  <c r="G172" i="24"/>
  <c r="H172" i="24"/>
  <c r="I172" i="24"/>
  <c r="J172" i="24"/>
  <c r="A114" i="26"/>
  <c r="B114" i="26"/>
  <c r="C114" i="26"/>
  <c r="D114" i="26"/>
  <c r="F114" i="26"/>
  <c r="G114" i="26"/>
  <c r="H114" i="26"/>
  <c r="A115" i="26"/>
  <c r="B115" i="26"/>
  <c r="C115" i="26"/>
  <c r="D115" i="26"/>
  <c r="F115" i="26"/>
  <c r="G115" i="26"/>
  <c r="H115" i="26"/>
  <c r="A116" i="26"/>
  <c r="B116" i="26"/>
  <c r="C116" i="26"/>
  <c r="D116" i="26"/>
  <c r="E116" i="26"/>
  <c r="F116" i="26"/>
  <c r="G116" i="26"/>
  <c r="H116" i="26"/>
  <c r="A117" i="26"/>
  <c r="B117" i="26"/>
  <c r="C117" i="26"/>
  <c r="D117" i="26"/>
  <c r="F117" i="26"/>
  <c r="G117" i="26"/>
  <c r="H117" i="26"/>
  <c r="A118" i="26"/>
  <c r="B118" i="26"/>
  <c r="C118" i="26"/>
  <c r="D118" i="26"/>
  <c r="F118" i="26"/>
  <c r="G118" i="26"/>
  <c r="H118" i="26"/>
  <c r="A119" i="26"/>
  <c r="B119" i="26"/>
  <c r="C119" i="26"/>
  <c r="D119" i="26"/>
  <c r="F119" i="26"/>
  <c r="G119" i="26"/>
  <c r="H119" i="26"/>
  <c r="B113" i="26"/>
  <c r="C113" i="26"/>
  <c r="D113" i="26"/>
  <c r="F113" i="26"/>
  <c r="G113" i="26"/>
  <c r="H113" i="26"/>
  <c r="A113" i="26"/>
  <c r="A105" i="26"/>
  <c r="B105" i="26"/>
  <c r="C105" i="26"/>
  <c r="D105" i="26"/>
  <c r="E105" i="26"/>
  <c r="F105" i="26"/>
  <c r="G105" i="26"/>
  <c r="H105" i="26"/>
  <c r="A106" i="26"/>
  <c r="B106" i="26"/>
  <c r="C106" i="26"/>
  <c r="D106" i="26"/>
  <c r="F106" i="26"/>
  <c r="G106" i="26"/>
  <c r="H106" i="26"/>
  <c r="A107" i="26"/>
  <c r="B107" i="26"/>
  <c r="C107" i="26"/>
  <c r="D107" i="26"/>
  <c r="F107" i="26"/>
  <c r="G107" i="26"/>
  <c r="H107" i="26"/>
  <c r="A108" i="26"/>
  <c r="B108" i="26"/>
  <c r="C108" i="26"/>
  <c r="D108" i="26"/>
  <c r="F108" i="26"/>
  <c r="G108" i="26"/>
  <c r="H108" i="26"/>
  <c r="A109" i="26"/>
  <c r="B109" i="26"/>
  <c r="C109" i="26"/>
  <c r="D109" i="26"/>
  <c r="F109" i="26"/>
  <c r="G109" i="26"/>
  <c r="H109" i="26"/>
  <c r="A110" i="26"/>
  <c r="B110" i="26"/>
  <c r="C110" i="26"/>
  <c r="D110" i="26"/>
  <c r="F110" i="26"/>
  <c r="G110" i="26"/>
  <c r="H110" i="26"/>
  <c r="A111" i="26"/>
  <c r="B111" i="26"/>
  <c r="C111" i="26"/>
  <c r="D111" i="26"/>
  <c r="F111" i="26"/>
  <c r="G111" i="26"/>
  <c r="H111" i="26"/>
  <c r="A112" i="26"/>
  <c r="B112" i="26"/>
  <c r="C112" i="26"/>
  <c r="D112" i="26"/>
  <c r="E112" i="26"/>
  <c r="F112" i="26"/>
  <c r="G112" i="26"/>
  <c r="H112" i="26"/>
  <c r="B104" i="26"/>
  <c r="C104" i="26"/>
  <c r="D104" i="26"/>
  <c r="F104" i="26"/>
  <c r="G104" i="26"/>
  <c r="H104" i="26"/>
  <c r="A104" i="26"/>
  <c r="G140" i="26"/>
  <c r="A148" i="26"/>
  <c r="B148" i="26"/>
  <c r="C148" i="26"/>
  <c r="D148" i="26"/>
  <c r="E148" i="26"/>
  <c r="F148" i="26"/>
  <c r="G148" i="26"/>
  <c r="H148" i="26"/>
  <c r="A149" i="26"/>
  <c r="B149" i="26"/>
  <c r="C149" i="26"/>
  <c r="D149" i="26"/>
  <c r="E149" i="26"/>
  <c r="F149" i="26"/>
  <c r="G149" i="26"/>
  <c r="H149" i="26"/>
  <c r="A140" i="26"/>
  <c r="B140" i="26"/>
  <c r="C140" i="26"/>
  <c r="D140" i="26"/>
  <c r="E140" i="26"/>
  <c r="F140" i="26"/>
  <c r="H140" i="26"/>
  <c r="A133" i="26"/>
  <c r="B133" i="26"/>
  <c r="C133" i="26"/>
  <c r="D133" i="26"/>
  <c r="E133" i="26"/>
  <c r="F133" i="26"/>
  <c r="G133" i="26"/>
  <c r="H133" i="26"/>
  <c r="A102" i="26"/>
  <c r="B102" i="26"/>
  <c r="C102" i="26"/>
  <c r="D102" i="26"/>
  <c r="E102" i="26"/>
  <c r="F102" i="26"/>
  <c r="G102" i="26"/>
  <c r="H102" i="26"/>
  <c r="A103" i="26"/>
  <c r="B103" i="26"/>
  <c r="C103" i="26"/>
  <c r="D103" i="26"/>
  <c r="E103" i="26"/>
  <c r="F103" i="26"/>
  <c r="G103" i="26"/>
  <c r="H103" i="26"/>
  <c r="A100" i="26"/>
  <c r="B100" i="26"/>
  <c r="C100" i="26"/>
  <c r="D100" i="26"/>
  <c r="F100" i="26"/>
  <c r="G100" i="26"/>
  <c r="H100" i="26"/>
  <c r="A101" i="26"/>
  <c r="B101" i="26"/>
  <c r="C101" i="26"/>
  <c r="D101" i="26"/>
  <c r="E101" i="26"/>
  <c r="F101" i="26"/>
  <c r="G101" i="26"/>
  <c r="H101" i="26"/>
  <c r="A82" i="26"/>
  <c r="B82" i="26"/>
  <c r="C82" i="26"/>
  <c r="D82" i="26"/>
  <c r="E82" i="26"/>
  <c r="F82" i="26"/>
  <c r="G82" i="26"/>
  <c r="H82" i="26"/>
  <c r="A83" i="26"/>
  <c r="B83" i="26"/>
  <c r="C83" i="26"/>
  <c r="D83" i="26"/>
  <c r="E83" i="26"/>
  <c r="F83" i="26"/>
  <c r="G83" i="26"/>
  <c r="H83" i="26"/>
  <c r="A84" i="26"/>
  <c r="B84" i="26"/>
  <c r="C84" i="26"/>
  <c r="D84" i="26"/>
  <c r="E84" i="26"/>
  <c r="F84" i="26"/>
  <c r="G84" i="26"/>
  <c r="H84" i="26"/>
  <c r="A147" i="26"/>
  <c r="B147" i="26"/>
  <c r="C147" i="26"/>
  <c r="D147" i="26"/>
  <c r="E147" i="26"/>
  <c r="F147" i="26"/>
  <c r="G147" i="26"/>
  <c r="H147" i="26"/>
  <c r="A135" i="26"/>
  <c r="B135" i="26"/>
  <c r="C135" i="26"/>
  <c r="D135" i="26"/>
  <c r="F135" i="26"/>
  <c r="G135" i="26"/>
  <c r="H135" i="26"/>
  <c r="A136" i="26"/>
  <c r="B136" i="26"/>
  <c r="C136" i="26"/>
  <c r="D136" i="26"/>
  <c r="F136" i="26"/>
  <c r="G136" i="26"/>
  <c r="H136" i="26"/>
  <c r="A137" i="26"/>
  <c r="B137" i="26"/>
  <c r="C137" i="26"/>
  <c r="D137" i="26"/>
  <c r="F137" i="26"/>
  <c r="G137" i="26"/>
  <c r="H137" i="26"/>
  <c r="A138" i="26"/>
  <c r="B138" i="26"/>
  <c r="C138" i="26"/>
  <c r="D138" i="26"/>
  <c r="F138" i="26"/>
  <c r="G138" i="26"/>
  <c r="H138" i="26"/>
  <c r="A139" i="26"/>
  <c r="B139" i="26"/>
  <c r="C139" i="26"/>
  <c r="D139" i="26"/>
  <c r="F139" i="26"/>
  <c r="G139" i="26"/>
  <c r="H139" i="26"/>
  <c r="A141" i="26"/>
  <c r="B141" i="26"/>
  <c r="C141" i="26"/>
  <c r="D141" i="26"/>
  <c r="E141" i="26"/>
  <c r="F141" i="26"/>
  <c r="G141" i="26"/>
  <c r="H141" i="26"/>
  <c r="A142" i="26"/>
  <c r="B142" i="26"/>
  <c r="C142" i="26"/>
  <c r="D142" i="26"/>
  <c r="F142" i="26"/>
  <c r="G142" i="26"/>
  <c r="H142" i="26"/>
  <c r="A143" i="26"/>
  <c r="B143" i="26"/>
  <c r="C143" i="26"/>
  <c r="D143" i="26"/>
  <c r="F143" i="26"/>
  <c r="G143" i="26"/>
  <c r="H143" i="26"/>
  <c r="A144" i="26"/>
  <c r="B144" i="26"/>
  <c r="C144" i="26"/>
  <c r="D144" i="26"/>
  <c r="F144" i="26"/>
  <c r="G144" i="26"/>
  <c r="H144" i="26"/>
  <c r="A145" i="26"/>
  <c r="B145" i="26"/>
  <c r="C145" i="26"/>
  <c r="D145" i="26"/>
  <c r="F145" i="26"/>
  <c r="G145" i="26"/>
  <c r="H145" i="26"/>
  <c r="A146" i="26"/>
  <c r="B146" i="26"/>
  <c r="C146" i="26"/>
  <c r="D146" i="26"/>
  <c r="F146" i="26"/>
  <c r="G146" i="26"/>
  <c r="H146" i="26"/>
  <c r="B134" i="26"/>
  <c r="C134" i="26"/>
  <c r="D134" i="26"/>
  <c r="E134" i="26"/>
  <c r="F134" i="26"/>
  <c r="G134" i="26"/>
  <c r="H134" i="26"/>
  <c r="A134" i="26"/>
  <c r="A121" i="26"/>
  <c r="B121" i="26"/>
  <c r="C121" i="26"/>
  <c r="D121" i="26"/>
  <c r="E121" i="26"/>
  <c r="F121" i="26"/>
  <c r="G121" i="26"/>
  <c r="H121" i="26"/>
  <c r="A122" i="26"/>
  <c r="B122" i="26"/>
  <c r="C122" i="26"/>
  <c r="D122" i="26"/>
  <c r="E122" i="26"/>
  <c r="F122" i="26"/>
  <c r="G122" i="26"/>
  <c r="H122" i="26"/>
  <c r="A123" i="26"/>
  <c r="B123" i="26"/>
  <c r="C123" i="26"/>
  <c r="D123" i="26"/>
  <c r="F123" i="26"/>
  <c r="G123" i="26"/>
  <c r="H123" i="26"/>
  <c r="A124" i="26"/>
  <c r="B124" i="26"/>
  <c r="C124" i="26"/>
  <c r="D124" i="26"/>
  <c r="F124" i="26"/>
  <c r="G124" i="26"/>
  <c r="H124" i="26"/>
  <c r="A125" i="26"/>
  <c r="B125" i="26"/>
  <c r="C125" i="26"/>
  <c r="D125" i="26"/>
  <c r="F125" i="26"/>
  <c r="G125" i="26"/>
  <c r="H125" i="26"/>
  <c r="A126" i="26"/>
  <c r="B126" i="26"/>
  <c r="C126" i="26"/>
  <c r="D126" i="26"/>
  <c r="F126" i="26"/>
  <c r="G126" i="26"/>
  <c r="H126" i="26"/>
  <c r="A127" i="26"/>
  <c r="B127" i="26"/>
  <c r="C127" i="26"/>
  <c r="D127" i="26"/>
  <c r="F127" i="26"/>
  <c r="G127" i="26"/>
  <c r="H127" i="26"/>
  <c r="A128" i="26"/>
  <c r="B128" i="26"/>
  <c r="C128" i="26"/>
  <c r="D128" i="26"/>
  <c r="F128" i="26"/>
  <c r="G128" i="26"/>
  <c r="H128" i="26"/>
  <c r="A129" i="26"/>
  <c r="B129" i="26"/>
  <c r="C129" i="26"/>
  <c r="D129" i="26"/>
  <c r="F129" i="26"/>
  <c r="G129" i="26"/>
  <c r="H129" i="26"/>
  <c r="A130" i="26"/>
  <c r="B130" i="26"/>
  <c r="C130" i="26"/>
  <c r="D130" i="26"/>
  <c r="F130" i="26"/>
  <c r="G130" i="26"/>
  <c r="H130" i="26"/>
  <c r="A131" i="26"/>
  <c r="B131" i="26"/>
  <c r="C131" i="26"/>
  <c r="D131" i="26"/>
  <c r="F131" i="26"/>
  <c r="G131" i="26"/>
  <c r="H131" i="26"/>
  <c r="A132" i="26"/>
  <c r="B132" i="26"/>
  <c r="C132" i="26"/>
  <c r="D132" i="26"/>
  <c r="F132" i="26"/>
  <c r="G132" i="26"/>
  <c r="H132" i="26"/>
  <c r="B120" i="26"/>
  <c r="C120" i="26"/>
  <c r="D120" i="26"/>
  <c r="E120" i="26"/>
  <c r="F120" i="26"/>
  <c r="G120" i="26"/>
  <c r="H120" i="26"/>
  <c r="A120" i="26"/>
  <c r="A86" i="26"/>
  <c r="B86" i="26"/>
  <c r="C86" i="26"/>
  <c r="D86" i="26"/>
  <c r="E86" i="26"/>
  <c r="F86" i="26"/>
  <c r="G86" i="26"/>
  <c r="H86" i="26"/>
  <c r="A87" i="26"/>
  <c r="B87" i="26"/>
  <c r="C87" i="26"/>
  <c r="D87" i="26"/>
  <c r="F87" i="26"/>
  <c r="G87" i="26"/>
  <c r="H87" i="26"/>
  <c r="A88" i="26"/>
  <c r="B88" i="26"/>
  <c r="C88" i="26"/>
  <c r="D88" i="26"/>
  <c r="F88" i="26"/>
  <c r="G88" i="26"/>
  <c r="H88" i="26"/>
  <c r="A89" i="26"/>
  <c r="B89" i="26"/>
  <c r="C89" i="26"/>
  <c r="D89" i="26"/>
  <c r="E89" i="26"/>
  <c r="F89" i="26"/>
  <c r="G89" i="26"/>
  <c r="H89" i="26"/>
  <c r="A90" i="26"/>
  <c r="B90" i="26"/>
  <c r="C90" i="26"/>
  <c r="D90" i="26"/>
  <c r="F90" i="26"/>
  <c r="G90" i="26"/>
  <c r="H90" i="26"/>
  <c r="A91" i="26"/>
  <c r="B91" i="26"/>
  <c r="C91" i="26"/>
  <c r="D91" i="26"/>
  <c r="F91" i="26"/>
  <c r="G91" i="26"/>
  <c r="H91" i="26"/>
  <c r="A92" i="26"/>
  <c r="B92" i="26"/>
  <c r="C92" i="26"/>
  <c r="D92" i="26"/>
  <c r="F92" i="26"/>
  <c r="G92" i="26"/>
  <c r="H92" i="26"/>
  <c r="A93" i="26"/>
  <c r="B93" i="26"/>
  <c r="C93" i="26"/>
  <c r="D93" i="26"/>
  <c r="E93" i="26"/>
  <c r="F93" i="26"/>
  <c r="G93" i="26"/>
  <c r="H93" i="26"/>
  <c r="A94" i="26"/>
  <c r="B94" i="26"/>
  <c r="C94" i="26"/>
  <c r="D94" i="26"/>
  <c r="F94" i="26"/>
  <c r="G94" i="26"/>
  <c r="H94" i="26"/>
  <c r="A95" i="26"/>
  <c r="B95" i="26"/>
  <c r="C95" i="26"/>
  <c r="D95" i="26"/>
  <c r="E95" i="26"/>
  <c r="F95" i="26"/>
  <c r="G95" i="26"/>
  <c r="H95" i="26"/>
  <c r="A96" i="26"/>
  <c r="B96" i="26"/>
  <c r="C96" i="26"/>
  <c r="D96" i="26"/>
  <c r="F96" i="26"/>
  <c r="G96" i="26"/>
  <c r="H96" i="26"/>
  <c r="A97" i="26"/>
  <c r="B97" i="26"/>
  <c r="C97" i="26"/>
  <c r="D97" i="26"/>
  <c r="F97" i="26"/>
  <c r="G97" i="26"/>
  <c r="H97" i="26"/>
  <c r="A98" i="26"/>
  <c r="B98" i="26"/>
  <c r="C98" i="26"/>
  <c r="D98" i="26"/>
  <c r="F98" i="26"/>
  <c r="G98" i="26"/>
  <c r="H98" i="26"/>
  <c r="A99" i="26"/>
  <c r="B99" i="26"/>
  <c r="C99" i="26"/>
  <c r="D99" i="26"/>
  <c r="F99" i="26"/>
  <c r="G99" i="26"/>
  <c r="H99" i="26"/>
  <c r="B85" i="26"/>
  <c r="C85" i="26"/>
  <c r="D85" i="26"/>
  <c r="F85" i="26"/>
  <c r="G85" i="26"/>
  <c r="H85" i="26"/>
  <c r="A85" i="26"/>
  <c r="A67" i="26"/>
  <c r="B67" i="26"/>
  <c r="C67" i="26"/>
  <c r="D67" i="26"/>
  <c r="E67" i="26"/>
  <c r="F67" i="26"/>
  <c r="G67" i="26"/>
  <c r="H67" i="26"/>
  <c r="A68" i="26"/>
  <c r="B68" i="26"/>
  <c r="C68" i="26"/>
  <c r="D68" i="26"/>
  <c r="F68" i="26"/>
  <c r="G68" i="26"/>
  <c r="H68" i="26"/>
  <c r="A69" i="26"/>
  <c r="B69" i="26"/>
  <c r="C69" i="26"/>
  <c r="D69" i="26"/>
  <c r="F69" i="26"/>
  <c r="G69" i="26"/>
  <c r="H69" i="26"/>
  <c r="A70" i="26"/>
  <c r="B70" i="26"/>
  <c r="C70" i="26"/>
  <c r="D70" i="26"/>
  <c r="F70" i="26"/>
  <c r="G70" i="26"/>
  <c r="H70" i="26"/>
  <c r="A71" i="26"/>
  <c r="B71" i="26"/>
  <c r="C71" i="26"/>
  <c r="D71" i="26"/>
  <c r="F71" i="26"/>
  <c r="G71" i="26"/>
  <c r="H71" i="26"/>
  <c r="A72" i="26"/>
  <c r="B72" i="26"/>
  <c r="C72" i="26"/>
  <c r="D72" i="26"/>
  <c r="F72" i="26"/>
  <c r="G72" i="26"/>
  <c r="H72" i="26"/>
  <c r="A73" i="26"/>
  <c r="B73" i="26"/>
  <c r="C73" i="26"/>
  <c r="D73" i="26"/>
  <c r="E73" i="26"/>
  <c r="F73" i="26"/>
  <c r="G73" i="26"/>
  <c r="H73" i="26"/>
  <c r="A74" i="26"/>
  <c r="B74" i="26"/>
  <c r="C74" i="26"/>
  <c r="D74" i="26"/>
  <c r="F74" i="26"/>
  <c r="G74" i="26"/>
  <c r="H74" i="26"/>
  <c r="A75" i="26"/>
  <c r="B75" i="26"/>
  <c r="C75" i="26"/>
  <c r="D75" i="26"/>
  <c r="F75" i="26"/>
  <c r="G75" i="26"/>
  <c r="H75" i="26"/>
  <c r="A76" i="26"/>
  <c r="B76" i="26"/>
  <c r="C76" i="26"/>
  <c r="D76" i="26"/>
  <c r="E76" i="26"/>
  <c r="F76" i="26"/>
  <c r="G76" i="26"/>
  <c r="H76" i="26"/>
  <c r="A77" i="26"/>
  <c r="B77" i="26"/>
  <c r="C77" i="26"/>
  <c r="D77" i="26"/>
  <c r="F77" i="26"/>
  <c r="G77" i="26"/>
  <c r="H77" i="26"/>
  <c r="A78" i="26"/>
  <c r="B78" i="26"/>
  <c r="C78" i="26"/>
  <c r="D78" i="26"/>
  <c r="F78" i="26"/>
  <c r="G78" i="26"/>
  <c r="H78" i="26"/>
  <c r="A79" i="26"/>
  <c r="B79" i="26"/>
  <c r="C79" i="26"/>
  <c r="D79" i="26"/>
  <c r="F79" i="26"/>
  <c r="G79" i="26"/>
  <c r="H79" i="26"/>
  <c r="A80" i="26"/>
  <c r="B80" i="26"/>
  <c r="C80" i="26"/>
  <c r="D80" i="26"/>
  <c r="E80" i="26"/>
  <c r="F80" i="26"/>
  <c r="G80" i="26"/>
  <c r="H80" i="26"/>
  <c r="A81" i="26"/>
  <c r="B81" i="26"/>
  <c r="C81" i="26"/>
  <c r="D81" i="26"/>
  <c r="F81" i="26"/>
  <c r="G81" i="26"/>
  <c r="H81" i="26"/>
  <c r="B66" i="26"/>
  <c r="C66" i="26"/>
  <c r="D66" i="26"/>
  <c r="F66" i="26"/>
  <c r="G66" i="26"/>
  <c r="H66" i="26"/>
  <c r="A66" i="26"/>
  <c r="A64" i="26"/>
  <c r="B64" i="26"/>
  <c r="C64" i="26"/>
  <c r="D64" i="26"/>
  <c r="E64" i="26"/>
  <c r="F64" i="26"/>
  <c r="G64" i="26"/>
  <c r="H64" i="26"/>
  <c r="A65" i="26"/>
  <c r="B65" i="26"/>
  <c r="C65" i="26"/>
  <c r="D65" i="26"/>
  <c r="F65" i="26"/>
  <c r="G65" i="26"/>
  <c r="H65" i="26"/>
  <c r="A51" i="26"/>
  <c r="B51" i="26"/>
  <c r="C51" i="26"/>
  <c r="D51" i="26"/>
  <c r="F51" i="26"/>
  <c r="G51" i="26"/>
  <c r="H51" i="26"/>
  <c r="A52" i="26"/>
  <c r="B52" i="26"/>
  <c r="C52" i="26"/>
  <c r="D52" i="26"/>
  <c r="F52" i="26"/>
  <c r="G52" i="26"/>
  <c r="H52" i="26"/>
  <c r="A53" i="26"/>
  <c r="B53" i="26"/>
  <c r="C53" i="26"/>
  <c r="D53" i="26"/>
  <c r="E53" i="26"/>
  <c r="F53" i="26"/>
  <c r="G53" i="26"/>
  <c r="H53" i="26"/>
  <c r="A54" i="26"/>
  <c r="B54" i="26"/>
  <c r="C54" i="26"/>
  <c r="D54" i="26"/>
  <c r="F54" i="26"/>
  <c r="G54" i="26"/>
  <c r="H54" i="26"/>
  <c r="A55" i="26"/>
  <c r="B55" i="26"/>
  <c r="C55" i="26"/>
  <c r="D55" i="26"/>
  <c r="E55" i="26"/>
  <c r="F55" i="26"/>
  <c r="G55" i="26"/>
  <c r="H55" i="26"/>
  <c r="A56" i="26"/>
  <c r="B56" i="26"/>
  <c r="C56" i="26"/>
  <c r="D56" i="26"/>
  <c r="E56" i="26"/>
  <c r="F56" i="26"/>
  <c r="G56" i="26"/>
  <c r="H56" i="26"/>
  <c r="A57" i="26"/>
  <c r="B57" i="26"/>
  <c r="C57" i="26"/>
  <c r="D57" i="26"/>
  <c r="F57" i="26"/>
  <c r="G57" i="26"/>
  <c r="H57" i="26"/>
  <c r="A58" i="26"/>
  <c r="B58" i="26"/>
  <c r="C58" i="26"/>
  <c r="D58" i="26"/>
  <c r="F58" i="26"/>
  <c r="G58" i="26"/>
  <c r="H58" i="26"/>
  <c r="A59" i="26"/>
  <c r="B59" i="26"/>
  <c r="C59" i="26"/>
  <c r="D59" i="26"/>
  <c r="E59" i="26"/>
  <c r="F59" i="26"/>
  <c r="G59" i="26"/>
  <c r="H59" i="26"/>
  <c r="A60" i="26"/>
  <c r="B60" i="26"/>
  <c r="C60" i="26"/>
  <c r="D60" i="26"/>
  <c r="F60" i="26"/>
  <c r="G60" i="26"/>
  <c r="H60" i="26"/>
  <c r="A61" i="26"/>
  <c r="B61" i="26"/>
  <c r="C61" i="26"/>
  <c r="D61" i="26"/>
  <c r="F61" i="26"/>
  <c r="G61" i="26"/>
  <c r="H61" i="26"/>
  <c r="A62" i="26"/>
  <c r="B62" i="26"/>
  <c r="C62" i="26"/>
  <c r="D62" i="26"/>
  <c r="F62" i="26"/>
  <c r="G62" i="26"/>
  <c r="H62" i="26"/>
  <c r="A63" i="26"/>
  <c r="B63" i="26"/>
  <c r="C63" i="26"/>
  <c r="D63" i="26"/>
  <c r="E63" i="26"/>
  <c r="F63" i="26"/>
  <c r="G63" i="26"/>
  <c r="H63" i="26"/>
  <c r="B50" i="26"/>
  <c r="C50" i="26"/>
  <c r="D50" i="26"/>
  <c r="F50" i="26"/>
  <c r="G50" i="26"/>
  <c r="H50" i="26"/>
  <c r="A50" i="26"/>
  <c r="A35" i="26"/>
  <c r="B35" i="26"/>
  <c r="C35" i="26"/>
  <c r="D35" i="26"/>
  <c r="E35" i="26"/>
  <c r="F35" i="26"/>
  <c r="G35" i="26"/>
  <c r="H35" i="26"/>
  <c r="A36" i="26"/>
  <c r="B36" i="26"/>
  <c r="C36" i="26"/>
  <c r="D36" i="26"/>
  <c r="F36" i="26"/>
  <c r="G36" i="26"/>
  <c r="H36" i="26"/>
  <c r="A37" i="26"/>
  <c r="B37" i="26"/>
  <c r="C37" i="26"/>
  <c r="D37" i="26"/>
  <c r="F37" i="26"/>
  <c r="G37" i="26"/>
  <c r="H37" i="26"/>
  <c r="A38" i="26"/>
  <c r="B38" i="26"/>
  <c r="C38" i="26"/>
  <c r="D38" i="26"/>
  <c r="F38" i="26"/>
  <c r="G38" i="26"/>
  <c r="H38" i="26"/>
  <c r="A39" i="26"/>
  <c r="B39" i="26"/>
  <c r="C39" i="26"/>
  <c r="D39" i="26"/>
  <c r="E39" i="26"/>
  <c r="F39" i="26"/>
  <c r="G39" i="26"/>
  <c r="H39" i="26"/>
  <c r="A40" i="26"/>
  <c r="B40" i="26"/>
  <c r="C40" i="26"/>
  <c r="D40" i="26"/>
  <c r="F40" i="26"/>
  <c r="G40" i="26"/>
  <c r="H40" i="26"/>
  <c r="A41" i="26"/>
  <c r="B41" i="26"/>
  <c r="C41" i="26"/>
  <c r="D41" i="26"/>
  <c r="E41" i="26"/>
  <c r="F41" i="26"/>
  <c r="G41" i="26"/>
  <c r="H41" i="26"/>
  <c r="A42" i="26"/>
  <c r="B42" i="26"/>
  <c r="C42" i="26"/>
  <c r="D42" i="26"/>
  <c r="F42" i="26"/>
  <c r="G42" i="26"/>
  <c r="H42" i="26"/>
  <c r="A43" i="26"/>
  <c r="B43" i="26"/>
  <c r="C43" i="26"/>
  <c r="D43" i="26"/>
  <c r="F43" i="26"/>
  <c r="G43" i="26"/>
  <c r="H43" i="26"/>
  <c r="A44" i="26"/>
  <c r="B44" i="26"/>
  <c r="C44" i="26"/>
  <c r="D44" i="26"/>
  <c r="F44" i="26"/>
  <c r="G44" i="26"/>
  <c r="H44" i="26"/>
  <c r="A45" i="26"/>
  <c r="B45" i="26"/>
  <c r="C45" i="26"/>
  <c r="D45" i="26"/>
  <c r="F45" i="26"/>
  <c r="G45" i="26"/>
  <c r="H45" i="26"/>
  <c r="A46" i="26"/>
  <c r="B46" i="26"/>
  <c r="C46" i="26"/>
  <c r="D46" i="26"/>
  <c r="F46" i="26"/>
  <c r="G46" i="26"/>
  <c r="H46" i="26"/>
  <c r="A47" i="26"/>
  <c r="B47" i="26"/>
  <c r="C47" i="26"/>
  <c r="D47" i="26"/>
  <c r="F47" i="26"/>
  <c r="G47" i="26"/>
  <c r="H47" i="26"/>
  <c r="A48" i="26"/>
  <c r="B48" i="26"/>
  <c r="C48" i="26"/>
  <c r="D48" i="26"/>
  <c r="F48" i="26"/>
  <c r="G48" i="26"/>
  <c r="H48" i="26"/>
  <c r="A49" i="26"/>
  <c r="B49" i="26"/>
  <c r="C49" i="26"/>
  <c r="D49" i="26"/>
  <c r="F49" i="26"/>
  <c r="G49" i="26"/>
  <c r="H49" i="26"/>
  <c r="B34" i="26"/>
  <c r="C34" i="26"/>
  <c r="D34" i="26"/>
  <c r="F34" i="26"/>
  <c r="G34" i="26"/>
  <c r="H34" i="26"/>
  <c r="A34" i="26"/>
  <c r="A25" i="26"/>
  <c r="B25" i="26"/>
  <c r="C25" i="26"/>
  <c r="D25" i="26"/>
  <c r="E25" i="26"/>
  <c r="F25" i="26"/>
  <c r="G25" i="26"/>
  <c r="H25" i="26"/>
  <c r="A26" i="26"/>
  <c r="B26" i="26"/>
  <c r="C26" i="26"/>
  <c r="D26" i="26"/>
  <c r="E26" i="26"/>
  <c r="F26" i="26"/>
  <c r="G26" i="26"/>
  <c r="H26" i="26"/>
  <c r="A27" i="26"/>
  <c r="B27" i="26"/>
  <c r="C27" i="26"/>
  <c r="D27" i="26"/>
  <c r="E27" i="26"/>
  <c r="F27" i="26"/>
  <c r="G27" i="26"/>
  <c r="H27" i="26"/>
  <c r="A28" i="26"/>
  <c r="B28" i="26"/>
  <c r="C28" i="26"/>
  <c r="D28" i="26"/>
  <c r="E28" i="26"/>
  <c r="F28" i="26"/>
  <c r="G28" i="26"/>
  <c r="H28" i="26"/>
  <c r="A29" i="26"/>
  <c r="B29" i="26"/>
  <c r="C29" i="26"/>
  <c r="D29" i="26"/>
  <c r="E29" i="26"/>
  <c r="F29" i="26"/>
  <c r="G29" i="26"/>
  <c r="H29" i="26"/>
  <c r="A30" i="26"/>
  <c r="B30" i="26"/>
  <c r="C30" i="26"/>
  <c r="D30" i="26"/>
  <c r="E30" i="26"/>
  <c r="F30" i="26"/>
  <c r="G30" i="26"/>
  <c r="H30" i="26"/>
  <c r="A31" i="26"/>
  <c r="B31" i="26"/>
  <c r="C31" i="26"/>
  <c r="D31" i="26"/>
  <c r="E31" i="26"/>
  <c r="F31" i="26"/>
  <c r="G31" i="26"/>
  <c r="H31" i="26"/>
  <c r="A32" i="26"/>
  <c r="B32" i="26"/>
  <c r="C32" i="26"/>
  <c r="D32" i="26"/>
  <c r="E32" i="26"/>
  <c r="F32" i="26"/>
  <c r="G32" i="26"/>
  <c r="H32" i="26"/>
  <c r="A33" i="26"/>
  <c r="B33" i="26"/>
  <c r="C33" i="26"/>
  <c r="D33" i="26"/>
  <c r="E33" i="26"/>
  <c r="F33" i="26"/>
  <c r="G33" i="26"/>
  <c r="H33" i="26"/>
  <c r="A19" i="26"/>
  <c r="B19" i="26"/>
  <c r="C19" i="26"/>
  <c r="D19" i="26"/>
  <c r="E19" i="26"/>
  <c r="F19" i="26"/>
  <c r="G19" i="26"/>
  <c r="H19" i="26"/>
  <c r="A20" i="26"/>
  <c r="B20" i="26"/>
  <c r="C20" i="26"/>
  <c r="D20" i="26"/>
  <c r="E20" i="26"/>
  <c r="F20" i="26"/>
  <c r="G20" i="26"/>
  <c r="H20" i="26"/>
  <c r="A21" i="26"/>
  <c r="B21" i="26"/>
  <c r="C21" i="26"/>
  <c r="D21" i="26"/>
  <c r="E21" i="26"/>
  <c r="F21" i="26"/>
  <c r="G21" i="26"/>
  <c r="H21" i="26"/>
  <c r="A22" i="26"/>
  <c r="B22" i="26"/>
  <c r="C22" i="26"/>
  <c r="D22" i="26"/>
  <c r="E22" i="26"/>
  <c r="F22" i="26"/>
  <c r="G22" i="26"/>
  <c r="H22" i="26"/>
  <c r="A23" i="26"/>
  <c r="B23" i="26"/>
  <c r="C23" i="26"/>
  <c r="D23" i="26"/>
  <c r="E23" i="26"/>
  <c r="F23" i="26"/>
  <c r="G23" i="26"/>
  <c r="H23" i="26"/>
  <c r="A24" i="26"/>
  <c r="B24" i="26"/>
  <c r="C24" i="26"/>
  <c r="D24" i="26"/>
  <c r="E24" i="26"/>
  <c r="F24" i="26"/>
  <c r="G24" i="26"/>
  <c r="H24" i="26"/>
  <c r="B18" i="26"/>
  <c r="C18" i="26"/>
  <c r="D18" i="26"/>
  <c r="E18" i="26"/>
  <c r="F18" i="26"/>
  <c r="G18" i="26"/>
  <c r="H18" i="26"/>
  <c r="A18" i="26"/>
  <c r="A9" i="26"/>
  <c r="B9" i="26"/>
  <c r="C9" i="26"/>
  <c r="D9" i="26"/>
  <c r="E9" i="26"/>
  <c r="F9" i="26"/>
  <c r="G9" i="26"/>
  <c r="A10" i="26"/>
  <c r="B10" i="26"/>
  <c r="C10" i="26"/>
  <c r="D10" i="26"/>
  <c r="E10" i="26"/>
  <c r="F10" i="26"/>
  <c r="G10" i="26"/>
  <c r="A11" i="26"/>
  <c r="B11" i="26"/>
  <c r="C11" i="26"/>
  <c r="D11" i="26"/>
  <c r="F11" i="26"/>
  <c r="G11" i="26"/>
  <c r="A12" i="26"/>
  <c r="B12" i="26"/>
  <c r="C12" i="26"/>
  <c r="D12" i="26"/>
  <c r="F12" i="26"/>
  <c r="G12" i="26"/>
  <c r="A13" i="26"/>
  <c r="B13" i="26"/>
  <c r="C13" i="26"/>
  <c r="D13" i="26"/>
  <c r="E13" i="26"/>
  <c r="F13" i="26"/>
  <c r="G13" i="26"/>
  <c r="A14" i="26"/>
  <c r="B14" i="26"/>
  <c r="C14" i="26"/>
  <c r="D14" i="26"/>
  <c r="E14" i="26"/>
  <c r="F14" i="26"/>
  <c r="G14" i="26"/>
  <c r="A15" i="26"/>
  <c r="B15" i="26"/>
  <c r="C15" i="26"/>
  <c r="D15" i="26"/>
  <c r="F15" i="26"/>
  <c r="G15" i="26"/>
  <c r="A16" i="26"/>
  <c r="B16" i="26"/>
  <c r="C16" i="26"/>
  <c r="D16" i="26"/>
  <c r="F16" i="26"/>
  <c r="G16" i="26"/>
  <c r="A17" i="26"/>
  <c r="B17" i="26"/>
  <c r="C17" i="26"/>
  <c r="D17" i="26"/>
  <c r="E17" i="26"/>
  <c r="F17" i="26"/>
  <c r="G17" i="26"/>
  <c r="A3" i="26"/>
  <c r="B3" i="26"/>
  <c r="C3" i="26"/>
  <c r="D3" i="26"/>
  <c r="F3" i="26"/>
  <c r="G3" i="26"/>
  <c r="A4" i="26"/>
  <c r="B4" i="26"/>
  <c r="C4" i="26"/>
  <c r="D4" i="26"/>
  <c r="E4" i="26"/>
  <c r="F4" i="26"/>
  <c r="G4" i="26"/>
  <c r="A5" i="26"/>
  <c r="B5" i="26"/>
  <c r="C5" i="26"/>
  <c r="D5" i="26"/>
  <c r="F5" i="26"/>
  <c r="G5" i="26"/>
  <c r="A6" i="26"/>
  <c r="B6" i="26"/>
  <c r="C6" i="26"/>
  <c r="D6" i="26"/>
  <c r="F6" i="26"/>
  <c r="G6" i="26"/>
  <c r="A7" i="26"/>
  <c r="B7" i="26"/>
  <c r="C7" i="26"/>
  <c r="D7" i="26"/>
  <c r="E7" i="26"/>
  <c r="F7" i="26"/>
  <c r="G7" i="26"/>
  <c r="A8" i="26"/>
  <c r="B8" i="26"/>
  <c r="C8" i="26"/>
  <c r="D8" i="26"/>
  <c r="E8" i="26"/>
  <c r="F8" i="26"/>
  <c r="G8" i="26"/>
  <c r="B2" i="26"/>
  <c r="C2" i="26"/>
  <c r="D2" i="26"/>
  <c r="F2" i="26"/>
  <c r="G2" i="26"/>
  <c r="H2" i="26"/>
  <c r="A2" i="26"/>
  <c r="C251" i="24"/>
  <c r="D251" i="24"/>
  <c r="E251" i="24"/>
  <c r="F251" i="24"/>
  <c r="H251" i="24"/>
  <c r="I251" i="24"/>
  <c r="C252" i="24"/>
  <c r="D252" i="24"/>
  <c r="E252" i="24"/>
  <c r="F252" i="24"/>
  <c r="H252" i="24"/>
  <c r="I252" i="24"/>
  <c r="C253" i="24"/>
  <c r="D253" i="24"/>
  <c r="E253" i="24"/>
  <c r="F253" i="24"/>
  <c r="H253" i="24"/>
  <c r="I253" i="24"/>
  <c r="C254" i="24"/>
  <c r="D254" i="24"/>
  <c r="E254" i="24"/>
  <c r="F254" i="24"/>
  <c r="H254" i="24"/>
  <c r="I254" i="24"/>
  <c r="C255" i="24"/>
  <c r="D255" i="24"/>
  <c r="E255" i="24"/>
  <c r="F255" i="24"/>
  <c r="H255" i="24"/>
  <c r="I255" i="24"/>
  <c r="C256" i="24"/>
  <c r="D256" i="24"/>
  <c r="E256" i="24"/>
  <c r="F256" i="24"/>
  <c r="G256" i="24"/>
  <c r="H256" i="24"/>
  <c r="I256" i="24"/>
  <c r="J256" i="24"/>
  <c r="C257" i="24"/>
  <c r="D257" i="24"/>
  <c r="E257" i="24"/>
  <c r="F257" i="24"/>
  <c r="G257" i="24"/>
  <c r="H257" i="24"/>
  <c r="I257" i="24"/>
  <c r="J257" i="24"/>
  <c r="C258" i="24"/>
  <c r="D258" i="24"/>
  <c r="E258" i="24"/>
  <c r="F258" i="24"/>
  <c r="G258" i="24"/>
  <c r="H258" i="24"/>
  <c r="I258" i="24"/>
  <c r="J258" i="24"/>
  <c r="C194" i="24"/>
  <c r="D194" i="24"/>
  <c r="E194" i="24"/>
  <c r="F194" i="24"/>
  <c r="G194" i="24"/>
  <c r="H194" i="24"/>
  <c r="C195" i="24"/>
  <c r="D195" i="24"/>
  <c r="E195" i="24"/>
  <c r="F195" i="24"/>
  <c r="H195" i="24"/>
  <c r="C196" i="24"/>
  <c r="D196" i="24"/>
  <c r="E196" i="24"/>
  <c r="F196" i="24"/>
  <c r="H196" i="24"/>
  <c r="C197" i="24"/>
  <c r="D197" i="24"/>
  <c r="E197" i="24"/>
  <c r="F197" i="24"/>
  <c r="H197" i="24"/>
  <c r="C198" i="24"/>
  <c r="D198" i="24"/>
  <c r="E198" i="24"/>
  <c r="F198" i="24"/>
  <c r="H198" i="24"/>
  <c r="C199" i="24"/>
  <c r="D199" i="24"/>
  <c r="E199" i="24"/>
  <c r="F199" i="24"/>
  <c r="H199" i="24"/>
  <c r="C200" i="24"/>
  <c r="D200" i="24"/>
  <c r="E200" i="24"/>
  <c r="F200" i="24"/>
  <c r="G200" i="24"/>
  <c r="H200" i="24"/>
  <c r="C201" i="24"/>
  <c r="D201" i="24"/>
  <c r="E201" i="24"/>
  <c r="F201" i="24"/>
  <c r="H201" i="24"/>
  <c r="C202" i="24"/>
  <c r="D202" i="24"/>
  <c r="E202" i="24"/>
  <c r="F202" i="24"/>
  <c r="G202" i="24"/>
  <c r="H202" i="24"/>
  <c r="I202" i="24"/>
  <c r="J202" i="24"/>
  <c r="C203" i="24"/>
  <c r="D203" i="24"/>
  <c r="E203" i="24"/>
  <c r="F203" i="24"/>
  <c r="G203" i="24"/>
  <c r="H203" i="24"/>
  <c r="I203" i="24"/>
  <c r="J203" i="24"/>
  <c r="C204" i="24"/>
  <c r="D204" i="24"/>
  <c r="E204" i="24"/>
  <c r="F204" i="24"/>
  <c r="G204" i="24"/>
  <c r="H204" i="24"/>
  <c r="I204" i="24"/>
  <c r="J204" i="24"/>
  <c r="C151" i="24"/>
  <c r="D151" i="24"/>
  <c r="E151" i="24"/>
  <c r="F151" i="24"/>
  <c r="G151" i="24"/>
  <c r="H151" i="24"/>
  <c r="C152" i="24"/>
  <c r="D152" i="24"/>
  <c r="E152" i="24"/>
  <c r="F152" i="24"/>
  <c r="G152" i="24"/>
  <c r="H152" i="24"/>
  <c r="C153" i="24"/>
  <c r="D153" i="24"/>
  <c r="E153" i="24"/>
  <c r="F153" i="24"/>
  <c r="G153" i="24"/>
  <c r="H153" i="24"/>
  <c r="C154" i="24"/>
  <c r="D154" i="24"/>
  <c r="E154" i="24"/>
  <c r="F154" i="24"/>
  <c r="H154" i="24"/>
  <c r="C155" i="24"/>
  <c r="D155" i="24"/>
  <c r="E155" i="24"/>
  <c r="F155" i="24"/>
  <c r="H155" i="24"/>
  <c r="C135" i="24"/>
  <c r="D135" i="24"/>
  <c r="E135" i="24"/>
  <c r="F135" i="24"/>
  <c r="G135" i="24"/>
  <c r="H135" i="24"/>
  <c r="C136" i="24"/>
  <c r="D136" i="24"/>
  <c r="E136" i="24"/>
  <c r="F136" i="24"/>
  <c r="H136" i="24"/>
  <c r="C137" i="24"/>
  <c r="D137" i="24"/>
  <c r="E137" i="24"/>
  <c r="F137" i="24"/>
  <c r="H137" i="24"/>
  <c r="C138" i="24"/>
  <c r="D138" i="24"/>
  <c r="E138" i="24"/>
  <c r="F138" i="24"/>
  <c r="G138" i="24"/>
  <c r="H138" i="24"/>
  <c r="C139" i="24"/>
  <c r="D139" i="24"/>
  <c r="E139" i="24"/>
  <c r="F139" i="24"/>
  <c r="H139" i="24"/>
  <c r="C140" i="24"/>
  <c r="D140" i="24"/>
  <c r="E140" i="24"/>
  <c r="F140" i="24"/>
  <c r="H140" i="24"/>
  <c r="C141" i="24"/>
  <c r="D141" i="24"/>
  <c r="E141" i="24"/>
  <c r="F141" i="24"/>
  <c r="H141" i="24"/>
  <c r="C142" i="24"/>
  <c r="D142" i="24"/>
  <c r="E142" i="24"/>
  <c r="F142" i="24"/>
  <c r="G142" i="24"/>
  <c r="H142" i="24"/>
  <c r="C143" i="24"/>
  <c r="D143" i="24"/>
  <c r="E143" i="24"/>
  <c r="F143" i="24"/>
  <c r="G143" i="24"/>
  <c r="H143" i="24"/>
  <c r="J143" i="24"/>
  <c r="C144" i="24"/>
  <c r="D144" i="24"/>
  <c r="E144" i="24"/>
  <c r="F144" i="24"/>
  <c r="G144" i="24"/>
  <c r="H144" i="24"/>
  <c r="J144" i="24"/>
  <c r="C25" i="24"/>
  <c r="D25" i="24"/>
  <c r="E25" i="24"/>
  <c r="F25" i="24"/>
  <c r="G25" i="24"/>
  <c r="H25" i="24"/>
  <c r="C26" i="24"/>
  <c r="D26" i="24"/>
  <c r="E26" i="24"/>
  <c r="F26" i="24"/>
  <c r="H26" i="24"/>
  <c r="C27" i="24"/>
  <c r="D27" i="24"/>
  <c r="E27" i="24"/>
  <c r="F27" i="24"/>
  <c r="H27" i="24"/>
  <c r="C28" i="24"/>
  <c r="D28" i="24"/>
  <c r="E28" i="24"/>
  <c r="F28" i="24"/>
  <c r="G28" i="24"/>
  <c r="H28" i="24"/>
  <c r="C29" i="24"/>
  <c r="D29" i="24"/>
  <c r="E29" i="24"/>
  <c r="F29" i="24"/>
  <c r="G29" i="24"/>
  <c r="H29" i="24"/>
  <c r="C30" i="24"/>
  <c r="D30" i="24"/>
  <c r="E30" i="24"/>
  <c r="F30" i="24"/>
  <c r="H30" i="24"/>
  <c r="C31" i="24"/>
  <c r="D31" i="24"/>
  <c r="E31" i="24"/>
  <c r="F31" i="24"/>
  <c r="H31" i="24"/>
  <c r="C32" i="24"/>
  <c r="D32" i="24"/>
  <c r="E32" i="24"/>
  <c r="F32" i="24"/>
  <c r="G32" i="24"/>
  <c r="H32" i="24"/>
  <c r="C33" i="24"/>
  <c r="D33" i="24"/>
  <c r="E33" i="24"/>
  <c r="F33" i="24"/>
  <c r="G33" i="24"/>
  <c r="H33" i="24"/>
  <c r="J33" i="24"/>
  <c r="C34" i="24"/>
  <c r="D34" i="24"/>
  <c r="E34" i="24"/>
  <c r="F34" i="24"/>
  <c r="G34" i="24"/>
  <c r="H34" i="24"/>
  <c r="J34" i="24"/>
  <c r="C264" i="24"/>
  <c r="D264" i="24"/>
  <c r="E264" i="24"/>
  <c r="F264" i="24"/>
  <c r="H264" i="24"/>
  <c r="I264" i="24"/>
  <c r="C265" i="24"/>
  <c r="D265" i="24"/>
  <c r="E265" i="24"/>
  <c r="F265" i="24"/>
  <c r="H265" i="24"/>
  <c r="I265" i="24"/>
  <c r="C266" i="24"/>
  <c r="D266" i="24"/>
  <c r="E266" i="24"/>
  <c r="F266" i="24"/>
  <c r="H266" i="24"/>
  <c r="I266" i="24"/>
  <c r="C267" i="24"/>
  <c r="D267" i="24"/>
  <c r="E267" i="24"/>
  <c r="F267" i="24"/>
  <c r="H267" i="24"/>
  <c r="I267" i="24"/>
  <c r="C268" i="24"/>
  <c r="D268" i="24"/>
  <c r="E268" i="24"/>
  <c r="F268" i="24"/>
  <c r="H268" i="24"/>
  <c r="I268" i="24"/>
  <c r="C269" i="24"/>
  <c r="D269" i="24"/>
  <c r="E269" i="24"/>
  <c r="F269" i="24"/>
  <c r="G269" i="24"/>
  <c r="H269" i="24"/>
  <c r="I269" i="24"/>
  <c r="C270" i="24"/>
  <c r="D270" i="24"/>
  <c r="E270" i="24"/>
  <c r="F270" i="24"/>
  <c r="G270" i="24"/>
  <c r="H270" i="24"/>
  <c r="I270" i="24"/>
  <c r="J270" i="24"/>
  <c r="C271" i="24"/>
  <c r="D271" i="24"/>
  <c r="E271" i="24"/>
  <c r="F271" i="24"/>
  <c r="G271" i="24"/>
  <c r="H271" i="24"/>
  <c r="I271" i="24"/>
  <c r="J271" i="24"/>
  <c r="C272" i="24"/>
  <c r="D272" i="24"/>
  <c r="E272" i="24"/>
  <c r="F272" i="24"/>
  <c r="G272" i="24"/>
  <c r="H272" i="24"/>
  <c r="I272" i="24"/>
  <c r="J272" i="24"/>
  <c r="C273" i="24"/>
  <c r="D273" i="24"/>
  <c r="E273" i="24"/>
  <c r="F273" i="24"/>
  <c r="G273" i="24"/>
  <c r="I273" i="24"/>
  <c r="J273" i="24"/>
  <c r="C238" i="24"/>
  <c r="D238" i="24"/>
  <c r="E238" i="24"/>
  <c r="F238" i="24"/>
  <c r="H238" i="24"/>
  <c r="I238" i="24"/>
  <c r="C239" i="24"/>
  <c r="D239" i="24"/>
  <c r="E239" i="24"/>
  <c r="F239" i="24"/>
  <c r="H239" i="24"/>
  <c r="I239" i="24"/>
  <c r="C240" i="24"/>
  <c r="D240" i="24"/>
  <c r="E240" i="24"/>
  <c r="F240" i="24"/>
  <c r="H240" i="24"/>
  <c r="I240" i="24"/>
  <c r="C241" i="24"/>
  <c r="D241" i="24"/>
  <c r="E241" i="24"/>
  <c r="F241" i="24"/>
  <c r="H241" i="24"/>
  <c r="I241" i="24"/>
  <c r="C242" i="24"/>
  <c r="D242" i="24"/>
  <c r="E242" i="24"/>
  <c r="F242" i="24"/>
  <c r="H242" i="24"/>
  <c r="I242" i="24"/>
  <c r="C243" i="24"/>
  <c r="D243" i="24"/>
  <c r="E243" i="24"/>
  <c r="F243" i="24"/>
  <c r="G243" i="24"/>
  <c r="H243" i="24"/>
  <c r="I243" i="24"/>
  <c r="C244" i="24"/>
  <c r="D244" i="24"/>
  <c r="E244" i="24"/>
  <c r="F244" i="24"/>
  <c r="G244" i="24"/>
  <c r="H244" i="24"/>
  <c r="I244" i="24"/>
  <c r="J244" i="24"/>
  <c r="C245" i="24"/>
  <c r="D245" i="24"/>
  <c r="E245" i="24"/>
  <c r="F245" i="24"/>
  <c r="G245" i="24"/>
  <c r="H245" i="24"/>
  <c r="I245" i="24"/>
  <c r="J245" i="24"/>
  <c r="C246" i="24"/>
  <c r="D246" i="24"/>
  <c r="E246" i="24"/>
  <c r="F246" i="24"/>
  <c r="G246" i="24"/>
  <c r="H246" i="24"/>
  <c r="I246" i="24"/>
  <c r="J246" i="24"/>
  <c r="C247" i="24"/>
  <c r="D247" i="24"/>
  <c r="E247" i="24"/>
  <c r="F247" i="24"/>
  <c r="G247" i="24"/>
  <c r="H247" i="24"/>
  <c r="I247" i="24"/>
  <c r="J247" i="24"/>
  <c r="C210" i="24"/>
  <c r="D210" i="24"/>
  <c r="E210" i="24"/>
  <c r="F210" i="24"/>
  <c r="G210" i="24"/>
  <c r="H210" i="24"/>
  <c r="I210" i="24"/>
  <c r="C211" i="24"/>
  <c r="D211" i="24"/>
  <c r="E211" i="24"/>
  <c r="F211" i="24"/>
  <c r="H211" i="24"/>
  <c r="I211" i="24"/>
  <c r="C212" i="24"/>
  <c r="D212" i="24"/>
  <c r="E212" i="24"/>
  <c r="F212" i="24"/>
  <c r="H212" i="24"/>
  <c r="I212" i="24"/>
  <c r="C213" i="24"/>
  <c r="D213" i="24"/>
  <c r="E213" i="24"/>
  <c r="F213" i="24"/>
  <c r="H213" i="24"/>
  <c r="I213" i="24"/>
  <c r="C214" i="24"/>
  <c r="D214" i="24"/>
  <c r="E214" i="24"/>
  <c r="F214" i="24"/>
  <c r="G214" i="24"/>
  <c r="H214" i="24"/>
  <c r="I214" i="24"/>
  <c r="C215" i="24"/>
  <c r="D215" i="24"/>
  <c r="E215" i="24"/>
  <c r="F215" i="24"/>
  <c r="H215" i="24"/>
  <c r="I215" i="24"/>
  <c r="C216" i="24"/>
  <c r="D216" i="24"/>
  <c r="E216" i="24"/>
  <c r="F216" i="24"/>
  <c r="G216" i="24"/>
  <c r="H216" i="24"/>
  <c r="I216" i="24"/>
  <c r="J216" i="24"/>
  <c r="C217" i="24"/>
  <c r="D217" i="24"/>
  <c r="E217" i="24"/>
  <c r="F217" i="24"/>
  <c r="G217" i="24"/>
  <c r="H217" i="24"/>
  <c r="I217" i="24"/>
  <c r="J217" i="24"/>
  <c r="C218" i="24"/>
  <c r="D218" i="24"/>
  <c r="E218" i="24"/>
  <c r="F218" i="24"/>
  <c r="G218" i="24"/>
  <c r="H218" i="24"/>
  <c r="I218" i="24"/>
  <c r="J218" i="24"/>
  <c r="C219" i="24"/>
  <c r="D219" i="24"/>
  <c r="E219" i="24"/>
  <c r="F219" i="24"/>
  <c r="G219" i="24"/>
  <c r="H219" i="24"/>
  <c r="I219" i="24"/>
  <c r="J219" i="24"/>
  <c r="C220" i="24"/>
  <c r="D220" i="24"/>
  <c r="E220" i="24"/>
  <c r="F220" i="24"/>
  <c r="G220" i="24"/>
  <c r="H220" i="24"/>
  <c r="I220" i="24"/>
  <c r="J220" i="24"/>
  <c r="A1" i="26"/>
  <c r="B1" i="26"/>
  <c r="C1" i="26"/>
  <c r="D1" i="26"/>
  <c r="E1" i="26"/>
  <c r="F1" i="26"/>
  <c r="G1" i="26"/>
  <c r="T6" i="24"/>
  <c r="C7" i="24"/>
  <c r="C8" i="24"/>
  <c r="D8" i="24"/>
  <c r="E8" i="24"/>
  <c r="F8" i="24"/>
  <c r="G8" i="24"/>
  <c r="H8" i="24"/>
  <c r="C9" i="24"/>
  <c r="D9" i="24"/>
  <c r="E9" i="24"/>
  <c r="F9" i="24"/>
  <c r="H9" i="24"/>
  <c r="C10" i="24"/>
  <c r="D10" i="24"/>
  <c r="E10" i="24"/>
  <c r="F10" i="24"/>
  <c r="G10" i="24"/>
  <c r="H10" i="24"/>
  <c r="C11" i="24"/>
  <c r="D11" i="24"/>
  <c r="E11" i="24"/>
  <c r="F11" i="24"/>
  <c r="H11" i="24"/>
  <c r="C12" i="24"/>
  <c r="D12" i="24"/>
  <c r="E12" i="24"/>
  <c r="F12" i="24"/>
  <c r="G12" i="24"/>
  <c r="H12" i="24"/>
  <c r="C13" i="24"/>
  <c r="D13" i="24"/>
  <c r="E13" i="24"/>
  <c r="F13" i="24"/>
  <c r="G13" i="24"/>
  <c r="H13" i="24"/>
  <c r="C14" i="24"/>
  <c r="D14" i="24"/>
  <c r="E14" i="24"/>
  <c r="F14" i="24"/>
  <c r="G14" i="24"/>
  <c r="H14" i="24"/>
  <c r="C15" i="24"/>
  <c r="D15" i="24"/>
  <c r="C16" i="24"/>
  <c r="D16" i="24"/>
  <c r="C17" i="24"/>
  <c r="D17" i="24"/>
  <c r="C18" i="24"/>
  <c r="C19" i="24"/>
  <c r="C20" i="24"/>
  <c r="C24" i="24"/>
  <c r="D24" i="24"/>
  <c r="E24" i="24"/>
  <c r="F24" i="24"/>
  <c r="G24" i="24"/>
  <c r="H24" i="24"/>
  <c r="C49" i="24"/>
  <c r="D49" i="24"/>
  <c r="E49" i="24"/>
  <c r="F49" i="24"/>
  <c r="G49" i="24"/>
  <c r="H49" i="24"/>
  <c r="J49" i="24"/>
  <c r="C50" i="24"/>
  <c r="D50" i="24"/>
  <c r="E50" i="24"/>
  <c r="F50" i="24"/>
  <c r="G50" i="24"/>
  <c r="H50" i="24"/>
  <c r="J50" i="24"/>
  <c r="C51" i="24"/>
  <c r="D51" i="24"/>
  <c r="E51" i="24"/>
  <c r="F51" i="24"/>
  <c r="G51" i="24"/>
  <c r="H51" i="24"/>
  <c r="J51" i="24"/>
  <c r="C52" i="24"/>
  <c r="D52" i="24"/>
  <c r="E52" i="24"/>
  <c r="F52" i="24"/>
  <c r="G52" i="24"/>
  <c r="H52" i="24"/>
  <c r="J52" i="24"/>
  <c r="C53" i="24"/>
  <c r="D53" i="24"/>
  <c r="E53" i="24"/>
  <c r="F53" i="24"/>
  <c r="G53" i="24"/>
  <c r="H53" i="24"/>
  <c r="J53" i="24"/>
  <c r="C54" i="24"/>
  <c r="D54" i="24"/>
  <c r="E54" i="24"/>
  <c r="F54" i="24"/>
  <c r="G54" i="24"/>
  <c r="H54" i="24"/>
  <c r="J54" i="24"/>
  <c r="C55" i="24"/>
  <c r="D55" i="24"/>
  <c r="E55" i="24"/>
  <c r="F55" i="24"/>
  <c r="G55" i="24"/>
  <c r="H55" i="24"/>
  <c r="J55" i="24"/>
  <c r="C56" i="24"/>
  <c r="D56" i="24"/>
  <c r="C57" i="24"/>
  <c r="D57" i="24"/>
  <c r="C58" i="24"/>
  <c r="D58" i="24"/>
  <c r="C65" i="24"/>
  <c r="D65" i="24"/>
  <c r="E65" i="24"/>
  <c r="F65" i="24"/>
  <c r="G65" i="24"/>
  <c r="H65" i="24"/>
  <c r="J65" i="24"/>
  <c r="C66" i="24"/>
  <c r="D66" i="24"/>
  <c r="E66" i="24"/>
  <c r="F66" i="24"/>
  <c r="G66" i="24"/>
  <c r="H66" i="24"/>
  <c r="J66" i="24"/>
  <c r="C67" i="24"/>
  <c r="D67" i="24"/>
  <c r="E67" i="24"/>
  <c r="F67" i="24"/>
  <c r="G67" i="24"/>
  <c r="H67" i="24"/>
  <c r="J67" i="24"/>
  <c r="C68" i="24"/>
  <c r="D68" i="24"/>
  <c r="E68" i="24"/>
  <c r="F68" i="24"/>
  <c r="G68" i="24"/>
  <c r="H68" i="24"/>
  <c r="J68" i="24"/>
  <c r="C69" i="24"/>
  <c r="D69" i="24"/>
  <c r="E69" i="24"/>
  <c r="F69" i="24"/>
  <c r="G69" i="24"/>
  <c r="H69" i="24"/>
  <c r="J69" i="24"/>
  <c r="C70" i="24"/>
  <c r="D70" i="24"/>
  <c r="E70" i="24"/>
  <c r="F70" i="24"/>
  <c r="G70" i="24"/>
  <c r="H70" i="24"/>
  <c r="J70" i="24"/>
  <c r="C71" i="24"/>
  <c r="D71" i="24"/>
  <c r="E71" i="24"/>
  <c r="F71" i="24"/>
  <c r="G71" i="24"/>
  <c r="H71" i="24"/>
  <c r="J71" i="24"/>
  <c r="C72" i="24"/>
  <c r="D72" i="24"/>
  <c r="E72" i="24"/>
  <c r="F72" i="24"/>
  <c r="G72" i="24"/>
  <c r="H72" i="24"/>
  <c r="J72" i="24"/>
  <c r="C73" i="24"/>
  <c r="D73" i="24"/>
  <c r="E73" i="24"/>
  <c r="F73" i="24"/>
  <c r="G73" i="24"/>
  <c r="H73" i="24"/>
  <c r="J73" i="24"/>
  <c r="C76" i="24"/>
  <c r="D76" i="24"/>
  <c r="C92" i="24"/>
  <c r="D92" i="24"/>
  <c r="E92" i="24"/>
  <c r="F92" i="24"/>
  <c r="H92" i="24"/>
  <c r="D93" i="24"/>
  <c r="E93" i="24"/>
  <c r="F93" i="24"/>
  <c r="G93" i="24"/>
  <c r="H93" i="24"/>
  <c r="D94" i="24"/>
  <c r="E94" i="24"/>
  <c r="F94" i="24"/>
  <c r="G94" i="24"/>
  <c r="H94" i="24"/>
  <c r="D95" i="24"/>
  <c r="E95" i="24"/>
  <c r="F95" i="24"/>
  <c r="H95" i="24"/>
  <c r="D96" i="24"/>
  <c r="E96" i="24"/>
  <c r="F96" i="24"/>
  <c r="H96" i="24"/>
  <c r="D97" i="24"/>
  <c r="E97" i="24"/>
  <c r="F97" i="24"/>
  <c r="G97" i="24"/>
  <c r="H97" i="24"/>
  <c r="D98" i="24"/>
  <c r="E98" i="24"/>
  <c r="F98" i="24"/>
  <c r="G98" i="24"/>
  <c r="H98" i="24"/>
  <c r="D99" i="24"/>
  <c r="E99" i="24"/>
  <c r="F99" i="24"/>
  <c r="H99" i="24"/>
  <c r="D100" i="24"/>
  <c r="E100" i="24"/>
  <c r="F100" i="24"/>
  <c r="G100" i="24"/>
  <c r="H100" i="24"/>
  <c r="D101" i="24"/>
  <c r="E101" i="24"/>
  <c r="F101" i="24"/>
  <c r="G101" i="24"/>
  <c r="H101" i="24"/>
  <c r="J102" i="24"/>
  <c r="C121" i="24"/>
  <c r="D121" i="24"/>
  <c r="E121" i="24"/>
  <c r="F121" i="24"/>
  <c r="G121" i="24"/>
  <c r="H121" i="24"/>
  <c r="J121" i="24"/>
  <c r="C122" i="24"/>
  <c r="D122" i="24"/>
  <c r="E122" i="24"/>
  <c r="F122" i="24"/>
  <c r="G122" i="24"/>
  <c r="H122" i="24"/>
  <c r="C123" i="24"/>
  <c r="D123" i="24"/>
  <c r="E123" i="24"/>
  <c r="F123" i="24"/>
  <c r="H123" i="24"/>
  <c r="C124" i="24"/>
  <c r="D124" i="24"/>
  <c r="E124" i="24"/>
  <c r="F124" i="24"/>
  <c r="H124" i="24"/>
  <c r="C125" i="24"/>
  <c r="D125" i="24"/>
  <c r="E125" i="24"/>
  <c r="F125" i="24"/>
  <c r="H125" i="24"/>
  <c r="C126" i="24"/>
  <c r="D126" i="24"/>
  <c r="E126" i="24"/>
  <c r="F126" i="24"/>
  <c r="G126" i="24"/>
  <c r="H126" i="24"/>
  <c r="C127" i="24"/>
  <c r="D127" i="24"/>
  <c r="E127" i="24"/>
  <c r="F127" i="24"/>
  <c r="H127" i="24"/>
  <c r="C128" i="24"/>
  <c r="D128" i="24"/>
  <c r="E128" i="24"/>
  <c r="F128" i="24"/>
  <c r="G128" i="24"/>
  <c r="H128" i="24"/>
  <c r="C129" i="24"/>
  <c r="D129" i="24"/>
  <c r="E129" i="24"/>
  <c r="F129" i="24"/>
  <c r="G129" i="24"/>
  <c r="H129" i="24"/>
  <c r="C130" i="24"/>
  <c r="D130" i="24"/>
  <c r="E130" i="24"/>
  <c r="F130" i="24"/>
  <c r="H130" i="24"/>
  <c r="C131" i="24"/>
  <c r="D131" i="24"/>
  <c r="E131" i="24"/>
  <c r="F131" i="24"/>
  <c r="H131" i="24"/>
  <c r="C134" i="24"/>
  <c r="D134" i="24"/>
  <c r="E134" i="24"/>
  <c r="F134" i="24"/>
  <c r="H134" i="24"/>
  <c r="C150" i="24"/>
  <c r="D150" i="24"/>
  <c r="E150" i="24"/>
  <c r="F150" i="24"/>
  <c r="H150" i="24"/>
  <c r="C192" i="24"/>
  <c r="D192" i="24"/>
  <c r="E192" i="24"/>
  <c r="F192" i="24"/>
  <c r="G192" i="24"/>
  <c r="H192" i="24"/>
  <c r="I192" i="24"/>
  <c r="C193" i="24"/>
  <c r="D193" i="24"/>
  <c r="E193" i="24"/>
  <c r="F193" i="24"/>
  <c r="H193" i="24"/>
  <c r="I193" i="24"/>
  <c r="C205" i="24"/>
  <c r="D205" i="24"/>
  <c r="E205" i="24"/>
  <c r="F205" i="24"/>
  <c r="G205" i="24"/>
  <c r="H205" i="24"/>
  <c r="I205" i="24"/>
  <c r="J205" i="24"/>
  <c r="C206" i="24"/>
  <c r="D206" i="24"/>
  <c r="E206" i="24"/>
  <c r="F206" i="24"/>
  <c r="G206" i="24"/>
  <c r="H206" i="24"/>
  <c r="I206" i="24"/>
  <c r="J206" i="24"/>
  <c r="C207" i="24"/>
  <c r="D207" i="24"/>
  <c r="E207" i="24"/>
  <c r="F207" i="24"/>
  <c r="G207" i="24"/>
  <c r="H207" i="24"/>
  <c r="I207" i="24"/>
  <c r="J207" i="24"/>
  <c r="C208" i="24"/>
  <c r="D208" i="24"/>
  <c r="E208" i="24"/>
  <c r="F208" i="24"/>
  <c r="G208" i="24"/>
  <c r="H208" i="24"/>
  <c r="I208" i="24"/>
  <c r="C209" i="24"/>
  <c r="D209" i="24"/>
  <c r="E209" i="24"/>
  <c r="F209" i="24"/>
  <c r="H209" i="24"/>
  <c r="I209" i="24"/>
  <c r="C224" i="24"/>
  <c r="D224" i="24"/>
  <c r="E224" i="24"/>
  <c r="F224" i="24"/>
  <c r="G224" i="24"/>
  <c r="H224" i="24"/>
  <c r="I224" i="24"/>
  <c r="C225" i="24"/>
  <c r="D225" i="24"/>
  <c r="E225" i="24"/>
  <c r="F225" i="24"/>
  <c r="G225" i="24"/>
  <c r="H225" i="24"/>
  <c r="I225" i="24"/>
  <c r="C226" i="24"/>
  <c r="D226" i="24"/>
  <c r="E226" i="24"/>
  <c r="F226" i="24"/>
  <c r="G226" i="24"/>
  <c r="H226" i="24"/>
  <c r="I226" i="24"/>
  <c r="C227" i="24"/>
  <c r="D227" i="24"/>
  <c r="E227" i="24"/>
  <c r="F227" i="24"/>
  <c r="H227" i="24"/>
  <c r="I227" i="24"/>
  <c r="C228" i="24"/>
  <c r="D228" i="24"/>
  <c r="E228" i="24"/>
  <c r="F228" i="24"/>
  <c r="H228" i="24"/>
  <c r="I228" i="24"/>
  <c r="C229" i="24"/>
  <c r="D229" i="24"/>
  <c r="E229" i="24"/>
  <c r="F229" i="24"/>
  <c r="H229" i="24"/>
  <c r="I229" i="24"/>
  <c r="C230" i="24"/>
  <c r="D230" i="24"/>
  <c r="C231" i="24"/>
  <c r="D231" i="24"/>
  <c r="C232" i="24"/>
  <c r="D232" i="24"/>
  <c r="C237" i="24"/>
  <c r="D237" i="24"/>
  <c r="E237" i="24"/>
  <c r="F237" i="24"/>
  <c r="H237" i="24"/>
  <c r="I237" i="24"/>
  <c r="C250" i="24"/>
  <c r="D250" i="24"/>
  <c r="E250" i="24"/>
  <c r="F250" i="24"/>
  <c r="G250" i="24"/>
  <c r="H250" i="24"/>
  <c r="I250" i="24"/>
  <c r="C263" i="24"/>
  <c r="D263" i="24"/>
  <c r="E263" i="24"/>
  <c r="F263" i="24"/>
  <c r="H263" i="24"/>
  <c r="I263" i="24"/>
  <c r="U24" i="24"/>
  <c r="G266" i="24"/>
  <c r="G253" i="24"/>
  <c r="E136" i="26"/>
  <c r="G254" i="24"/>
  <c r="G238" i="24"/>
  <c r="E131" i="26"/>
  <c r="E128" i="26"/>
  <c r="E123" i="26"/>
  <c r="G199" i="24"/>
  <c r="G195" i="24"/>
  <c r="E117" i="26"/>
  <c r="E113" i="26"/>
  <c r="G141" i="24"/>
  <c r="G127" i="24"/>
  <c r="G123" i="24"/>
  <c r="G99" i="24"/>
  <c r="E16" i="26"/>
  <c r="G193" i="24"/>
  <c r="G196" i="24"/>
  <c r="E78" i="26"/>
  <c r="E37" i="26"/>
  <c r="G134" i="24"/>
  <c r="E85" i="26"/>
  <c r="G150" i="24"/>
  <c r="E94" i="26"/>
  <c r="E119" i="26"/>
  <c r="E115" i="26"/>
  <c r="G198" i="24"/>
  <c r="E71" i="26"/>
  <c r="G215" i="24"/>
  <c r="E81" i="26"/>
  <c r="E51" i="26"/>
  <c r="G264" i="24"/>
  <c r="G229" i="24"/>
  <c r="G209" i="24"/>
  <c r="G241" i="24"/>
  <c r="G30" i="24"/>
  <c r="E139" i="26"/>
  <c r="E110" i="26"/>
  <c r="E87" i="26"/>
  <c r="G95" i="24"/>
  <c r="G211" i="24"/>
  <c r="G267" i="24"/>
  <c r="G27" i="24"/>
  <c r="G139" i="24"/>
  <c r="E52" i="26"/>
  <c r="E99" i="26"/>
  <c r="E106" i="26"/>
  <c r="G96" i="24"/>
  <c r="E91" i="26"/>
  <c r="E104" i="26"/>
  <c r="G228" i="24"/>
  <c r="E11" i="26"/>
  <c r="E36" i="26"/>
  <c r="E146" i="26"/>
  <c r="G9" i="24"/>
  <c r="G197" i="24"/>
  <c r="E100" i="26"/>
  <c r="E74" i="26"/>
  <c r="E65" i="26"/>
  <c r="E5" i="26"/>
  <c r="G154" i="24"/>
  <c r="G92" i="24"/>
  <c r="E54" i="26"/>
  <c r="E60" i="26"/>
  <c r="G137" i="24"/>
  <c r="E79" i="26"/>
  <c r="E126" i="26"/>
  <c r="G240" i="24"/>
  <c r="G265" i="24"/>
  <c r="E108" i="26"/>
  <c r="E38" i="26"/>
  <c r="E34" i="26"/>
  <c r="G251" i="24"/>
  <c r="H273" i="24"/>
  <c r="AR13" i="24"/>
  <c r="B186" i="24"/>
  <c r="B176" i="28"/>
  <c r="B10" i="24"/>
  <c r="AS10" i="24"/>
  <c r="B95" i="24" l="1"/>
  <c r="B21" i="24"/>
  <c r="B146" i="24"/>
  <c r="B18" i="24"/>
  <c r="B24" i="24"/>
  <c r="B67" i="24"/>
  <c r="B32" i="24"/>
  <c r="AS8" i="24"/>
  <c r="AR16" i="24"/>
  <c r="B12" i="24"/>
  <c r="B10" i="28"/>
  <c r="B25" i="28"/>
  <c r="B38" i="28"/>
  <c r="B97" i="24"/>
  <c r="B192" i="24"/>
  <c r="B249" i="28"/>
  <c r="B547" i="24"/>
  <c r="B168" i="24"/>
  <c r="B421" i="24"/>
  <c r="B199" i="24"/>
  <c r="B30" i="24"/>
  <c r="B20" i="24"/>
  <c r="B22" i="24"/>
  <c r="B15" i="24"/>
  <c r="AS12" i="24"/>
  <c r="B137" i="24"/>
  <c r="B166" i="24"/>
  <c r="B679" i="24"/>
  <c r="B257" i="24"/>
  <c r="B242" i="24"/>
  <c r="O4" i="24"/>
  <c r="O4" i="28"/>
  <c r="J67" i="28" s="1"/>
  <c r="J235" i="28"/>
  <c r="J243" i="24" s="1"/>
  <c r="B663" i="28"/>
  <c r="B579" i="24"/>
  <c r="B582" i="24"/>
  <c r="B301" i="24"/>
  <c r="B497" i="24"/>
  <c r="B529" i="24"/>
  <c r="B329" i="24"/>
  <c r="B686" i="24"/>
  <c r="B674" i="24"/>
  <c r="B615" i="28"/>
  <c r="B267" i="24"/>
  <c r="B702" i="24"/>
  <c r="B318" i="24"/>
  <c r="B393" i="24"/>
  <c r="B418" i="24"/>
  <c r="B224" i="24"/>
  <c r="B614" i="24"/>
  <c r="B460" i="24"/>
  <c r="B265" i="24"/>
  <c r="B366" i="24"/>
  <c r="B696" i="28"/>
  <c r="B458" i="24"/>
  <c r="B670" i="24"/>
  <c r="B456" i="24"/>
  <c r="B340" i="24"/>
  <c r="B333" i="24"/>
  <c r="B488" i="24"/>
  <c r="B198" i="24"/>
  <c r="B161" i="28"/>
  <c r="B243" i="24"/>
  <c r="B405" i="24"/>
  <c r="B536" i="24"/>
  <c r="B111" i="24"/>
  <c r="B512" i="24"/>
  <c r="B584" i="24"/>
  <c r="B394" i="24"/>
  <c r="B78" i="24"/>
  <c r="B135" i="24"/>
  <c r="B80" i="24"/>
  <c r="B426" i="24"/>
  <c r="B251" i="24"/>
  <c r="B359" i="24"/>
  <c r="B328" i="24"/>
  <c r="B535" i="24"/>
  <c r="B156" i="24"/>
  <c r="B233" i="24"/>
  <c r="B400" i="24"/>
  <c r="B691" i="24"/>
  <c r="B683" i="24"/>
  <c r="B632" i="24"/>
  <c r="B624" i="24"/>
  <c r="B402" i="24"/>
  <c r="B408" i="24"/>
  <c r="B550" i="24"/>
  <c r="B210" i="24"/>
  <c r="B374" i="24"/>
  <c r="B386" i="24"/>
  <c r="B438" i="24"/>
  <c r="B420" i="24"/>
  <c r="B583" i="24"/>
  <c r="B82" i="24"/>
  <c r="B308" i="28"/>
  <c r="B546" i="28"/>
  <c r="B139" i="24"/>
  <c r="B234" i="24"/>
  <c r="B291" i="24"/>
  <c r="B414" i="24"/>
  <c r="B264" i="24"/>
  <c r="B681" i="24"/>
  <c r="B322" i="24"/>
  <c r="B586" i="24"/>
  <c r="B416" i="24"/>
  <c r="B410" i="24"/>
  <c r="B27" i="24"/>
  <c r="B504" i="24"/>
  <c r="B658" i="24"/>
  <c r="B262" i="24"/>
  <c r="B422" i="24"/>
  <c r="B677" i="24"/>
  <c r="B75" i="24"/>
  <c r="B569" i="24"/>
  <c r="B252" i="24"/>
  <c r="B96" i="24"/>
  <c r="B718" i="24"/>
  <c r="B526" i="24"/>
  <c r="B190" i="24"/>
  <c r="B603" i="24"/>
  <c r="B231" i="24"/>
  <c r="B476" i="24"/>
  <c r="B132" i="24"/>
  <c r="B565" i="24"/>
  <c r="B509" i="24"/>
  <c r="B178" i="24"/>
  <c r="B450" i="24"/>
  <c r="B529" i="28"/>
  <c r="B553" i="24"/>
  <c r="B510" i="24"/>
  <c r="B570" i="24"/>
  <c r="B464" i="24"/>
  <c r="B455" i="24"/>
  <c r="B662" i="24"/>
  <c r="B577" i="24"/>
  <c r="B238" i="24"/>
  <c r="B121" i="24"/>
  <c r="B483" i="24"/>
  <c r="B498" i="24"/>
  <c r="B90" i="24"/>
  <c r="B61" i="24"/>
  <c r="B638" i="24"/>
  <c r="B684" i="24"/>
  <c r="B625" i="24"/>
  <c r="B327" i="24"/>
  <c r="B136" i="24"/>
  <c r="B628" i="24"/>
  <c r="B730" i="24"/>
  <c r="B604" i="24"/>
  <c r="B115" i="24"/>
  <c r="B660" i="24"/>
  <c r="B571" i="24"/>
  <c r="B138" i="24"/>
  <c r="B477" i="24"/>
  <c r="B726" i="24"/>
  <c r="B664" i="24"/>
  <c r="B360" i="24"/>
  <c r="B211" i="24"/>
  <c r="B161" i="24"/>
  <c r="B659" i="24"/>
  <c r="B142" i="24"/>
  <c r="B563" i="24"/>
  <c r="B407" i="24"/>
  <c r="B642" i="24"/>
  <c r="B542" i="24"/>
  <c r="B319" i="24"/>
  <c r="B323" i="24"/>
  <c r="B73" i="24"/>
  <c r="B305" i="24"/>
  <c r="B602" i="24"/>
  <c r="B343" i="24"/>
  <c r="B446" i="24"/>
  <c r="B287" i="24"/>
  <c r="B256" i="24"/>
  <c r="B385" i="24"/>
  <c r="B467" i="24"/>
  <c r="B503" i="24"/>
  <c r="B417" i="24"/>
  <c r="B248" i="24"/>
  <c r="B494" i="24"/>
  <c r="B666" i="24"/>
  <c r="B249" i="24"/>
  <c r="B350" i="24"/>
  <c r="B711" i="24"/>
  <c r="B507" i="24"/>
  <c r="B71" i="24"/>
  <c r="B461" i="24"/>
  <c r="B699" i="24"/>
  <c r="B118" i="24"/>
  <c r="B229" i="24"/>
  <c r="B540" i="24"/>
  <c r="B616" i="24"/>
  <c r="B48" i="24"/>
  <c r="B538" i="24"/>
  <c r="B222" i="24"/>
  <c r="B713" i="24"/>
  <c r="B708" i="24"/>
  <c r="B271" i="24"/>
  <c r="B665" i="24"/>
  <c r="B375" i="24"/>
  <c r="B531" i="24"/>
  <c r="B201" i="24"/>
  <c r="B364" i="24"/>
  <c r="B369" i="24"/>
  <c r="B26" i="24"/>
  <c r="B160" i="24"/>
  <c r="B657" i="24"/>
  <c r="B122" i="24"/>
  <c r="B637" i="24"/>
  <c r="B206" i="24"/>
  <c r="B109" i="24"/>
  <c r="B103" i="24"/>
  <c r="B495" i="24"/>
  <c r="B668" i="24"/>
  <c r="B618" i="24"/>
  <c r="B181" i="24"/>
  <c r="B197" i="24"/>
  <c r="B324" i="24"/>
  <c r="B541" i="24"/>
  <c r="B337" i="24"/>
  <c r="B593" i="24"/>
  <c r="B520" i="24"/>
  <c r="B499" i="24"/>
  <c r="B482" i="24"/>
  <c r="B650" i="24"/>
  <c r="B326" i="24"/>
  <c r="B297" i="24"/>
  <c r="B310" i="24"/>
  <c r="B578" i="24"/>
  <c r="B235" i="24"/>
  <c r="B250" i="24"/>
  <c r="B127" i="24"/>
  <c r="B554" i="24"/>
  <c r="B247" i="24"/>
  <c r="B600" i="24"/>
  <c r="B133" i="24"/>
  <c r="B592" i="24"/>
  <c r="B640" i="24"/>
  <c r="B341" i="24"/>
  <c r="B54" i="24"/>
  <c r="B656" i="24"/>
  <c r="B83" i="24"/>
  <c r="B403" i="24"/>
  <c r="B147" i="24"/>
  <c r="B321" i="24"/>
  <c r="B594" i="24"/>
  <c r="B433" i="24"/>
  <c r="B435" i="24"/>
  <c r="B552" i="24"/>
  <c r="B511" i="24"/>
  <c r="B268" i="24"/>
  <c r="B102" i="24"/>
  <c r="B239" i="24"/>
  <c r="B154" i="24"/>
  <c r="B163" i="24"/>
  <c r="B539" i="24"/>
  <c r="B218" i="24"/>
  <c r="B469" i="24"/>
  <c r="B720" i="24"/>
  <c r="B651" i="24"/>
  <c r="B719" i="24"/>
  <c r="B89" i="24"/>
  <c r="B645" i="24"/>
  <c r="B493" i="24"/>
  <c r="B398" i="24"/>
  <c r="B212" i="24"/>
  <c r="B431" i="24"/>
  <c r="B49" i="24"/>
  <c r="B266" i="24"/>
  <c r="B368" i="24"/>
  <c r="B169" i="24"/>
  <c r="B223" i="24"/>
  <c r="B303" i="24"/>
  <c r="B314" i="24"/>
  <c r="B546" i="24"/>
  <c r="B183" i="24"/>
  <c r="B60" i="24"/>
  <c r="B245" i="24"/>
  <c r="B209" i="24"/>
  <c r="B485" i="24"/>
  <c r="B444" i="24"/>
  <c r="B380" i="24"/>
  <c r="B404" i="24"/>
  <c r="B709" i="24"/>
  <c r="B532" i="24"/>
  <c r="B281" i="24"/>
  <c r="B100" i="24"/>
  <c r="B93" i="24"/>
  <c r="B98" i="24"/>
  <c r="B573" i="24"/>
  <c r="B220" i="24"/>
  <c r="B568" i="24"/>
  <c r="B556" i="24"/>
  <c r="B459" i="24"/>
  <c r="B259" i="24"/>
  <c r="B515" i="24"/>
  <c r="B177" i="24"/>
  <c r="B696" i="24"/>
  <c r="B274" i="24"/>
  <c r="B64" i="24"/>
  <c r="B652" i="24"/>
  <c r="B159" i="24"/>
  <c r="B113" i="24"/>
  <c r="B335" i="24"/>
  <c r="B68" i="24"/>
  <c r="B171" i="24"/>
  <c r="B548" i="24"/>
  <c r="B293" i="24"/>
  <c r="B129" i="24"/>
  <c r="B522" i="24"/>
  <c r="B387" i="24"/>
  <c r="B525" i="24"/>
  <c r="B288" i="24"/>
  <c r="B246" i="24"/>
  <c r="B280" i="24"/>
  <c r="B278" i="24"/>
  <c r="B673" i="24"/>
  <c r="B205" i="24"/>
  <c r="B302" i="24"/>
  <c r="B602" i="28"/>
  <c r="B221" i="28"/>
  <c r="B158" i="28"/>
  <c r="B348" i="28"/>
  <c r="B502" i="28"/>
  <c r="B236" i="28"/>
  <c r="B651" i="28"/>
  <c r="B576" i="28"/>
  <c r="B222" i="28"/>
  <c r="B326" i="28"/>
  <c r="B589" i="28"/>
  <c r="B403" i="28"/>
  <c r="B670" i="28"/>
  <c r="B59" i="28"/>
  <c r="B301" i="28"/>
  <c r="B711" i="28"/>
  <c r="B354" i="28"/>
  <c r="B166" i="28"/>
  <c r="B667" i="28"/>
  <c r="B217" i="28"/>
  <c r="B452" i="28"/>
  <c r="B486" i="28"/>
  <c r="B399" i="28"/>
  <c r="B116" i="28"/>
  <c r="B413" i="24"/>
  <c r="B159" i="28"/>
  <c r="B253" i="24"/>
  <c r="B530" i="24"/>
  <c r="B545" i="24"/>
  <c r="B151" i="24"/>
  <c r="B633" i="24"/>
  <c r="B558" i="24"/>
  <c r="B217" i="24"/>
  <c r="B430" i="24"/>
  <c r="B263" i="24"/>
  <c r="B725" i="24"/>
  <c r="B703" i="24"/>
  <c r="B697" i="24"/>
  <c r="B34" i="24"/>
  <c r="B501" i="24"/>
  <c r="B101" i="24"/>
  <c r="B712" i="24"/>
  <c r="B648" i="24"/>
  <c r="B185" i="24"/>
  <c r="B170" i="24"/>
  <c r="B555" i="24"/>
  <c r="B312" i="24"/>
  <c r="B395" i="24"/>
  <c r="B585" i="24"/>
  <c r="B348" i="24"/>
  <c r="B566" i="24"/>
  <c r="B646" i="24"/>
  <c r="B204" i="24"/>
  <c r="B334" i="24"/>
  <c r="B143" i="24"/>
  <c r="B273" i="24"/>
  <c r="B261" i="24"/>
  <c r="B346" i="24"/>
  <c r="B377" i="24"/>
  <c r="B490" i="24"/>
  <c r="B184" i="24"/>
  <c r="B269" i="24"/>
  <c r="B513" i="28"/>
  <c r="B244" i="24"/>
  <c r="B718" i="28"/>
  <c r="B465" i="24"/>
  <c r="B16" i="24"/>
  <c r="B484" i="24"/>
  <c r="B667" i="24"/>
  <c r="B56" i="24"/>
  <c r="B174" i="24"/>
  <c r="B361" i="24"/>
  <c r="B598" i="24"/>
  <c r="B362" i="24"/>
  <c r="B463" i="24"/>
  <c r="B69" i="24"/>
  <c r="B315" i="24"/>
  <c r="B471" i="24"/>
  <c r="B564" i="24"/>
  <c r="B285" i="24"/>
  <c r="B272" i="24"/>
  <c r="B25" i="24"/>
  <c r="B643" i="24"/>
  <c r="B706" i="24"/>
  <c r="B723" i="24"/>
  <c r="B447" i="24"/>
  <c r="B654" i="24"/>
  <c r="B304" i="24"/>
  <c r="B283" i="24"/>
  <c r="B688" i="24"/>
  <c r="B695" i="24"/>
  <c r="B55" i="24"/>
  <c r="B487" i="24"/>
  <c r="B442" i="24"/>
  <c r="B390" i="24"/>
  <c r="B317" i="24"/>
  <c r="B449" i="24"/>
  <c r="B521" i="24"/>
  <c r="B165" i="24"/>
  <c r="B116" i="24"/>
  <c r="B631" i="24"/>
  <c r="B125" i="24"/>
  <c r="B208" i="24"/>
  <c r="B99" i="24"/>
  <c r="B575" i="24"/>
  <c r="B354" i="24"/>
  <c r="B172" i="24"/>
  <c r="B19" i="24"/>
  <c r="B51" i="24"/>
  <c r="B576" i="24"/>
  <c r="B528" i="24"/>
  <c r="B424" i="24"/>
  <c r="B228" i="24"/>
  <c r="B486" i="24"/>
  <c r="B66" i="24"/>
  <c r="B376" i="24"/>
  <c r="B457" i="24"/>
  <c r="B653" i="24"/>
  <c r="B716" i="24"/>
  <c r="B81" i="24"/>
  <c r="B92" i="24"/>
  <c r="B714" i="24"/>
  <c r="B491" i="24"/>
  <c r="B627" i="24"/>
  <c r="B41" i="28"/>
  <c r="B341" i="28"/>
  <c r="B379" i="28"/>
  <c r="B699" i="28"/>
  <c r="B565" i="28"/>
  <c r="B660" i="28"/>
  <c r="B272" i="28"/>
  <c r="B111" i="28"/>
  <c r="B694" i="28"/>
  <c r="B255" i="28"/>
  <c r="B169" i="28"/>
  <c r="B371" i="28"/>
  <c r="B365" i="28"/>
  <c r="B302" i="28"/>
  <c r="B571" i="28"/>
  <c r="B286" i="28"/>
  <c r="B94" i="28"/>
  <c r="B58" i="28"/>
  <c r="B469" i="28"/>
  <c r="B283" i="28"/>
  <c r="B682" i="28"/>
  <c r="B363" i="28"/>
  <c r="B432" i="28"/>
  <c r="B322" i="28"/>
  <c r="B307" i="28"/>
  <c r="B560" i="28"/>
  <c r="B606" i="28"/>
  <c r="B99" i="28"/>
  <c r="B391" i="28"/>
  <c r="B649" i="28"/>
  <c r="B568" i="28"/>
  <c r="B43" i="28"/>
  <c r="B17" i="24"/>
  <c r="B141" i="24"/>
  <c r="B663" i="24"/>
  <c r="B559" i="24"/>
  <c r="B700" i="24"/>
  <c r="B193" i="24"/>
  <c r="B572" i="24"/>
  <c r="B313" i="24"/>
  <c r="B373" i="24"/>
  <c r="B320" i="24"/>
  <c r="B336" i="24"/>
  <c r="B601" i="24"/>
  <c r="B615" i="24"/>
  <c r="B371" i="24"/>
  <c r="B623" i="24"/>
  <c r="B423" i="24"/>
  <c r="B260" i="24"/>
  <c r="B454" i="24"/>
  <c r="B451" i="24"/>
  <c r="B396" i="24"/>
  <c r="B622" i="24"/>
  <c r="B59" i="24"/>
  <c r="B258" i="24"/>
  <c r="B629" i="24"/>
  <c r="B721" i="24"/>
  <c r="B31" i="24"/>
  <c r="B607" i="24"/>
  <c r="B72" i="24"/>
  <c r="B439" i="24"/>
  <c r="B611" i="24"/>
  <c r="B35" i="24"/>
  <c r="B588" i="24"/>
  <c r="B307" i="24"/>
  <c r="B661" i="24"/>
  <c r="B187" i="24"/>
  <c r="B152" i="24"/>
  <c r="B188" i="24"/>
  <c r="B62" i="24"/>
  <c r="B306" i="24"/>
  <c r="B557" i="24"/>
  <c r="B148" i="24"/>
  <c r="B441" i="24"/>
  <c r="B468" i="24"/>
  <c r="B215" i="24"/>
  <c r="B196" i="24"/>
  <c r="B363" i="24"/>
  <c r="B194" i="24"/>
  <c r="B448" i="24"/>
  <c r="B296" i="24"/>
  <c r="B105" i="24"/>
  <c r="B219" i="24"/>
  <c r="B587" i="24"/>
  <c r="B634" i="24"/>
  <c r="B389" i="24"/>
  <c r="B357" i="24"/>
  <c r="B639" i="24"/>
  <c r="B621" i="24"/>
  <c r="B180" i="24"/>
  <c r="B612" i="24"/>
  <c r="B14" i="24"/>
  <c r="B411" i="24"/>
  <c r="B372" i="24"/>
  <c r="B311" i="24"/>
  <c r="B619" i="24"/>
  <c r="B710" i="24"/>
  <c r="B173" i="24"/>
  <c r="B690" i="24"/>
  <c r="B347" i="24"/>
  <c r="B500" i="24"/>
  <c r="B221" i="24"/>
  <c r="B694" i="24"/>
  <c r="B23" i="24"/>
  <c r="B119" i="24"/>
  <c r="B230" i="24"/>
  <c r="B284" i="24"/>
  <c r="B597" i="24"/>
  <c r="B158" i="24"/>
  <c r="B104" i="24"/>
  <c r="B472" i="24"/>
  <c r="B481" i="24"/>
  <c r="B689" i="24"/>
  <c r="B518" i="24"/>
  <c r="B216" i="24"/>
  <c r="B203" i="24"/>
  <c r="B437" i="24"/>
  <c r="B325" i="24"/>
  <c r="B91" i="24"/>
  <c r="B705" i="24"/>
  <c r="B338" i="24"/>
  <c r="B290" i="24"/>
  <c r="B610" i="24"/>
  <c r="B506" i="24"/>
  <c r="B397" i="24"/>
  <c r="B383" i="24"/>
  <c r="B130" i="24"/>
  <c r="B704" i="24"/>
  <c r="B443" i="24"/>
  <c r="B240" i="24"/>
  <c r="B47" i="24"/>
  <c r="B79" i="24"/>
  <c r="B534" i="24"/>
  <c r="B707" i="24"/>
  <c r="B189" i="24"/>
  <c r="B590" i="24"/>
  <c r="B144" i="24"/>
  <c r="B145" i="24"/>
  <c r="B427" i="24"/>
  <c r="B388" i="24"/>
  <c r="B349" i="24"/>
  <c r="B415" i="24"/>
  <c r="B241" i="24"/>
  <c r="B641" i="24"/>
  <c r="B527" i="24"/>
  <c r="B620" i="24"/>
  <c r="B298" i="24"/>
  <c r="B353" i="24"/>
  <c r="B478" i="24"/>
  <c r="B33" i="24"/>
  <c r="B672" i="24"/>
  <c r="B513" i="24"/>
  <c r="B401" i="24"/>
  <c r="B128" i="24"/>
  <c r="B524" i="24"/>
  <c r="B52" i="24"/>
  <c r="B370" i="24"/>
  <c r="B378" i="24"/>
  <c r="B473" i="24"/>
  <c r="B295" i="24"/>
  <c r="B86" i="24"/>
  <c r="B537" i="24"/>
  <c r="B462" i="24"/>
  <c r="B254" i="24"/>
  <c r="B406" i="24"/>
  <c r="B367" i="24"/>
  <c r="B567" i="24"/>
  <c r="B729" i="24"/>
  <c r="B286" i="24"/>
  <c r="B680" i="24"/>
  <c r="B255" i="24"/>
  <c r="B440" i="24"/>
  <c r="B596" i="24"/>
  <c r="B202" i="24"/>
  <c r="B519" i="24"/>
  <c r="B647" i="28"/>
  <c r="B623" i="28"/>
  <c r="B51" i="28"/>
  <c r="B106" i="28"/>
  <c r="B123" i="28"/>
  <c r="B380" i="28"/>
  <c r="B86" i="28"/>
  <c r="B139" i="28"/>
  <c r="B49" i="28"/>
  <c r="B347" i="28"/>
  <c r="B338" i="28"/>
  <c r="B629" i="28"/>
  <c r="B168" i="28"/>
  <c r="B195" i="28"/>
  <c r="B273" i="28"/>
  <c r="B536" i="28"/>
  <c r="B35" i="28"/>
  <c r="B47" i="28"/>
  <c r="B641" i="28"/>
  <c r="B68" i="28"/>
  <c r="B603" i="28"/>
  <c r="B437" i="28"/>
  <c r="B179" i="28"/>
  <c r="B401" i="28"/>
  <c r="B345" i="28"/>
  <c r="B132" i="28"/>
  <c r="B85" i="28"/>
  <c r="B13" i="28"/>
  <c r="B157" i="24"/>
  <c r="B8" i="24"/>
  <c r="B85" i="24"/>
  <c r="B635" i="24"/>
  <c r="B339" i="24"/>
  <c r="B591" i="24"/>
  <c r="B533" i="24"/>
  <c r="B516" i="24"/>
  <c r="B676" i="24"/>
  <c r="B112" i="24"/>
  <c r="B384" i="24"/>
  <c r="B114" i="24"/>
  <c r="B28" i="24"/>
  <c r="B29" i="24"/>
  <c r="B179" i="24"/>
  <c r="B300" i="24"/>
  <c r="B636" i="24"/>
  <c r="B453" i="24"/>
  <c r="B110" i="24"/>
  <c r="B227" i="24"/>
  <c r="B155" i="24"/>
  <c r="B392" i="24"/>
  <c r="B308" i="24"/>
  <c r="B94" i="24"/>
  <c r="B352" i="24"/>
  <c r="B355" i="24"/>
  <c r="B560" i="24"/>
  <c r="B276" i="24"/>
  <c r="B356" i="24"/>
  <c r="B277" i="24"/>
  <c r="B50" i="24"/>
  <c r="B399" i="24"/>
  <c r="B475" i="24"/>
  <c r="B200" i="24"/>
  <c r="B669" i="24"/>
  <c r="B551" i="24"/>
  <c r="B613" i="24"/>
  <c r="B150" i="24"/>
  <c r="B13" i="24"/>
  <c r="B379" i="24"/>
  <c r="B226" i="24"/>
  <c r="B698" i="24"/>
  <c r="B419" i="24"/>
  <c r="B630" i="24"/>
  <c r="B331" i="24"/>
  <c r="B316" i="24"/>
  <c r="B345" i="24"/>
  <c r="B543" i="24"/>
  <c r="B599" i="24"/>
  <c r="B381" i="24"/>
  <c r="B445" i="24"/>
  <c r="B213" i="24"/>
  <c r="B474" i="24"/>
  <c r="B140" i="24"/>
  <c r="B605" i="24"/>
  <c r="B608" i="24"/>
  <c r="B11" i="24"/>
  <c r="B289" i="24"/>
  <c r="B715" i="24"/>
  <c r="B65" i="24"/>
  <c r="B727" i="24"/>
  <c r="B53" i="24"/>
  <c r="B182" i="24"/>
  <c r="B176" i="24"/>
  <c r="B131" i="24"/>
  <c r="B514" i="24"/>
  <c r="B544" i="24"/>
  <c r="B342" i="24"/>
  <c r="B57" i="24"/>
  <c r="B237" i="24"/>
  <c r="B117" i="24"/>
  <c r="B175" i="24"/>
  <c r="B270" i="24"/>
  <c r="B470" i="24"/>
  <c r="B581" i="24"/>
  <c r="B480" i="24"/>
  <c r="B162" i="24"/>
  <c r="B678" i="24"/>
  <c r="B126" i="24"/>
  <c r="B107" i="24"/>
  <c r="B292" i="24"/>
  <c r="B412" i="24"/>
  <c r="B693" i="24"/>
  <c r="B589" i="24"/>
  <c r="B88" i="24"/>
  <c r="B76" i="24"/>
  <c r="B479" i="24"/>
  <c r="B391" i="24"/>
  <c r="B452" i="24"/>
  <c r="B671" i="24"/>
  <c r="B365" i="24"/>
  <c r="B330" i="24"/>
  <c r="B63" i="24"/>
  <c r="B108" i="24"/>
  <c r="B428" i="24"/>
  <c r="B687" i="24"/>
  <c r="B344" i="24"/>
  <c r="B549" i="24"/>
  <c r="B523" i="24"/>
  <c r="B332" i="24"/>
  <c r="B644" i="24"/>
  <c r="B134" i="24"/>
  <c r="B358" i="24"/>
  <c r="B722" i="24"/>
  <c r="B429" i="24"/>
  <c r="B279" i="24"/>
  <c r="B655" i="24"/>
  <c r="B692" i="24"/>
  <c r="B682" i="24"/>
  <c r="B617" i="24"/>
  <c r="B74" i="24"/>
  <c r="B432" i="24"/>
  <c r="B489" i="24"/>
  <c r="B502" i="24"/>
  <c r="B434" i="24"/>
  <c r="B505" i="24"/>
  <c r="B649" i="24"/>
  <c r="B606" i="24"/>
  <c r="B282" i="24"/>
  <c r="B580" i="24"/>
  <c r="B492" i="24"/>
  <c r="B195" i="24"/>
  <c r="B574" i="24"/>
  <c r="B685" i="24"/>
  <c r="B701" i="24"/>
  <c r="B609" i="24"/>
  <c r="B58" i="24"/>
  <c r="B294" i="24"/>
  <c r="B164" i="24"/>
  <c r="B309" i="24"/>
  <c r="B409" i="24"/>
  <c r="B436" i="24"/>
  <c r="B153" i="24"/>
  <c r="B508" i="24"/>
  <c r="B517" i="24"/>
  <c r="B11" i="28"/>
  <c r="B29" i="28"/>
  <c r="B187" i="28"/>
  <c r="B183" i="28"/>
  <c r="B406" i="28"/>
  <c r="B82" i="28"/>
  <c r="B144" i="28"/>
  <c r="B218" i="28"/>
  <c r="B199" i="28"/>
  <c r="B505" i="28"/>
  <c r="B664" i="28"/>
  <c r="B721" i="28"/>
  <c r="B193" i="28"/>
  <c r="B311" i="28"/>
  <c r="B422" i="28"/>
  <c r="B227" i="28"/>
  <c r="B334" i="28"/>
  <c r="B81" i="28"/>
  <c r="B192" i="28"/>
  <c r="B480" i="28"/>
  <c r="B442" i="28"/>
  <c r="B531" i="28"/>
  <c r="B239" i="28"/>
  <c r="B198" i="28"/>
  <c r="B151" i="28"/>
  <c r="B268" i="28"/>
  <c r="B701" i="28"/>
  <c r="B709" i="28"/>
  <c r="B680" i="28"/>
  <c r="B254" i="28"/>
  <c r="B88" i="28"/>
  <c r="B592" i="28"/>
  <c r="B582" i="28"/>
  <c r="B412" i="28"/>
  <c r="B684" i="28"/>
  <c r="B548" i="28"/>
  <c r="B162" i="28"/>
  <c r="B567" i="28"/>
  <c r="B34" i="28"/>
  <c r="B14" i="28"/>
  <c r="B65" i="28"/>
  <c r="B84" i="28"/>
  <c r="B511" i="28"/>
  <c r="B300" i="28"/>
  <c r="B389" i="28"/>
  <c r="B360" i="28"/>
  <c r="B220" i="28"/>
  <c r="B342" i="28"/>
  <c r="B435" i="28"/>
  <c r="B329" i="28"/>
  <c r="B244" i="28"/>
  <c r="B471" i="28"/>
  <c r="B654" i="28"/>
  <c r="B173" i="28"/>
  <c r="B416" i="28"/>
  <c r="B258" i="28"/>
  <c r="B270" i="28"/>
  <c r="B210" i="28"/>
  <c r="B402" i="28"/>
  <c r="B617" i="28"/>
  <c r="B279" i="28"/>
  <c r="B149" i="28"/>
  <c r="B185" i="28"/>
  <c r="B434" i="28"/>
  <c r="B105" i="28"/>
  <c r="B655" i="28"/>
  <c r="B54" i="28"/>
  <c r="B284" i="28"/>
  <c r="B18" i="28"/>
  <c r="B24" i="28"/>
  <c r="B121" i="28"/>
  <c r="B223" i="28"/>
  <c r="B436" i="28"/>
  <c r="B93" i="28"/>
  <c r="B331" i="28"/>
  <c r="B430" i="28"/>
  <c r="B60" i="28"/>
  <c r="B194" i="28"/>
  <c r="B375" i="28"/>
  <c r="B638" i="28"/>
  <c r="B609" i="28"/>
  <c r="B693" i="28"/>
  <c r="B562" i="28"/>
  <c r="B439" i="28"/>
  <c r="B644" i="28"/>
  <c r="B50" i="28"/>
  <c r="B8" i="28"/>
  <c r="B21" i="28"/>
  <c r="B383" i="28"/>
  <c r="B287" i="28"/>
  <c r="B115" i="28"/>
  <c r="B126" i="28"/>
  <c r="B186" i="28"/>
  <c r="B306" i="28"/>
  <c r="B395" i="28"/>
  <c r="B118" i="28"/>
  <c r="B453" i="28"/>
  <c r="B203" i="28"/>
  <c r="B447" i="28"/>
  <c r="B74" i="28"/>
  <c r="B228" i="28"/>
  <c r="B473" i="28"/>
  <c r="B122" i="28"/>
  <c r="B124" i="28"/>
  <c r="B243" i="28"/>
  <c r="B461" i="28"/>
  <c r="B659" i="28"/>
  <c r="B616" i="28"/>
  <c r="B141" i="28"/>
  <c r="B213" i="28"/>
  <c r="B304" i="28"/>
  <c r="B366" i="28"/>
  <c r="B253" i="28"/>
  <c r="B178" i="28"/>
  <c r="B552" i="28"/>
  <c r="B702" i="28"/>
  <c r="B385" i="28"/>
  <c r="B462" i="28"/>
  <c r="B316" i="28"/>
  <c r="B314" i="28"/>
  <c r="B658" i="28"/>
  <c r="B164" i="28"/>
  <c r="B574" i="28"/>
  <c r="B98" i="28"/>
  <c r="B261" i="28"/>
  <c r="B630" i="28"/>
  <c r="B285" i="28"/>
  <c r="B645" i="28"/>
  <c r="B262" i="28"/>
  <c r="B386" i="28"/>
  <c r="B450" i="28"/>
  <c r="B627" i="28"/>
  <c r="B414" i="28"/>
  <c r="B250" i="28"/>
  <c r="B271" i="28"/>
  <c r="B281" i="28"/>
  <c r="B460" i="28"/>
  <c r="B484" i="28"/>
  <c r="B427" i="28"/>
  <c r="B233" i="28"/>
  <c r="B497" i="28"/>
  <c r="B626" i="28"/>
  <c r="B398" i="28"/>
  <c r="B558" i="28"/>
  <c r="B75" i="28"/>
  <c r="B297" i="28"/>
  <c r="B17" i="28"/>
  <c r="B492" i="28"/>
  <c r="B112" i="28"/>
  <c r="B475" i="28"/>
  <c r="B409" i="28"/>
  <c r="B313" i="28"/>
  <c r="B63" i="28"/>
  <c r="B355" i="28"/>
  <c r="B418" i="28"/>
  <c r="B142" i="28"/>
  <c r="B541" i="28"/>
  <c r="B407" i="28"/>
  <c r="B48" i="28"/>
  <c r="B428" i="28"/>
  <c r="B707" i="28"/>
  <c r="B569" i="28"/>
  <c r="B613" i="28"/>
  <c r="B517" i="28"/>
  <c r="B478" i="28"/>
  <c r="B62" i="28"/>
  <c r="B716" i="28"/>
  <c r="B30" i="28"/>
  <c r="B44" i="28"/>
  <c r="B459" i="28"/>
  <c r="B146" i="28"/>
  <c r="B147" i="28"/>
  <c r="B117" i="28"/>
  <c r="B110" i="28"/>
  <c r="B177" i="28"/>
  <c r="B70" i="28"/>
  <c r="B292" i="28"/>
  <c r="B532" i="28"/>
  <c r="B479" i="28"/>
  <c r="B394" i="28"/>
  <c r="B672" i="28"/>
  <c r="B108" i="28"/>
  <c r="B107" i="28"/>
  <c r="B522" i="28"/>
  <c r="B713" i="28"/>
  <c r="B578" i="28"/>
  <c r="B438" i="28"/>
  <c r="B579" i="28"/>
  <c r="B525" i="28"/>
  <c r="B624" i="28"/>
  <c r="B528" i="28"/>
  <c r="B91" i="28"/>
  <c r="B356" i="28"/>
  <c r="B646" i="28"/>
  <c r="B681" i="28"/>
  <c r="B89" i="28"/>
  <c r="B113" i="28"/>
  <c r="B318" i="28"/>
  <c r="B639" i="28"/>
  <c r="B634" i="28"/>
  <c r="B691" i="28"/>
  <c r="B392" i="28"/>
  <c r="B687" i="28"/>
  <c r="B393" i="28"/>
  <c r="B232" i="28"/>
  <c r="B309" i="28"/>
  <c r="B523" i="28"/>
  <c r="B226" i="28"/>
  <c r="B501" i="28"/>
  <c r="B550" i="28"/>
  <c r="B607" i="28"/>
  <c r="B92" i="28"/>
  <c r="B637" i="28"/>
  <c r="B496" i="28"/>
  <c r="B719" i="28"/>
  <c r="B180" i="28"/>
  <c r="B215" i="28"/>
  <c r="B32" i="28"/>
  <c r="B291" i="28"/>
  <c r="B593" i="28"/>
  <c r="B364" i="28"/>
  <c r="B71" i="28"/>
  <c r="B77" i="28"/>
  <c r="B299" i="28"/>
  <c r="B712" i="28"/>
  <c r="B72" i="28"/>
  <c r="B280" i="28"/>
  <c r="B688" i="28"/>
  <c r="B675" i="28"/>
  <c r="B22" i="28"/>
  <c r="B703" i="28"/>
  <c r="B515" i="28"/>
  <c r="B706" i="28"/>
  <c r="B321" i="28"/>
  <c r="B212" i="28"/>
  <c r="B622" i="28"/>
  <c r="B290" i="28"/>
  <c r="B477" i="28"/>
  <c r="B57" i="28"/>
  <c r="B69" i="28"/>
  <c r="B214" i="28"/>
  <c r="B547" i="28"/>
  <c r="B163" i="28"/>
  <c r="B520" i="28"/>
  <c r="B720" i="28"/>
  <c r="B504" i="28"/>
  <c r="B248" i="28"/>
  <c r="B419" i="28"/>
  <c r="B276" i="28"/>
  <c r="B133" i="28"/>
  <c r="B238" i="28"/>
  <c r="B325" i="28"/>
  <c r="B349" i="28"/>
  <c r="B500" i="28"/>
  <c r="B424" i="28"/>
  <c r="B234" i="28"/>
  <c r="B463" i="28"/>
  <c r="B381" i="28"/>
  <c r="B710" i="28"/>
  <c r="B251" i="28"/>
  <c r="B362" i="28"/>
  <c r="B671" i="28"/>
  <c r="B454" i="28"/>
  <c r="B396" i="28"/>
  <c r="B421" i="28"/>
  <c r="B413" i="28"/>
  <c r="B293" i="28"/>
  <c r="B665" i="28"/>
  <c r="B598" i="28"/>
  <c r="B487" i="28"/>
  <c r="B310" i="28"/>
  <c r="B556" i="28"/>
  <c r="B538" i="28"/>
  <c r="B207" i="28"/>
  <c r="B333" i="28"/>
  <c r="B83" i="28"/>
  <c r="B551" i="28"/>
  <c r="B120" i="28"/>
  <c r="B640" i="28"/>
  <c r="B167" i="28"/>
  <c r="B242" i="28"/>
  <c r="B288" i="28"/>
  <c r="B666" i="28"/>
  <c r="B633" i="28"/>
  <c r="B119" i="28"/>
  <c r="B235" i="28"/>
  <c r="B143" i="28"/>
  <c r="B530" i="28"/>
  <c r="B697" i="28"/>
  <c r="B519" i="28"/>
  <c r="B269" i="28"/>
  <c r="B543" i="28"/>
  <c r="B503" i="28"/>
  <c r="B241" i="28"/>
  <c r="B346" i="28"/>
  <c r="B327" i="28"/>
  <c r="B544" i="28"/>
  <c r="B46" i="28"/>
  <c r="B400" i="28"/>
  <c r="B491" i="28"/>
  <c r="B580" i="28"/>
  <c r="B388" i="28"/>
  <c r="B101" i="28"/>
  <c r="B499" i="28"/>
  <c r="B324" i="28"/>
  <c r="B36" i="28"/>
  <c r="B130" i="28"/>
  <c r="B40" i="28"/>
  <c r="B410" i="28"/>
  <c r="B39" i="28"/>
  <c r="B245" i="28"/>
  <c r="B150" i="28"/>
  <c r="B612" i="28"/>
  <c r="B61" i="28"/>
  <c r="B537" i="28"/>
  <c r="B420" i="28"/>
  <c r="B319" i="28"/>
  <c r="B370" i="28"/>
  <c r="B377" i="28"/>
  <c r="B604" i="28"/>
  <c r="B200" i="28"/>
  <c r="B274" i="28"/>
  <c r="B648" i="28"/>
  <c r="B52" i="28"/>
  <c r="B294" i="28"/>
  <c r="B465" i="28"/>
  <c r="B295" i="28"/>
  <c r="B698" i="28"/>
  <c r="B264" i="28"/>
  <c r="B619" i="28"/>
  <c r="B618" i="28"/>
  <c r="B625" i="28"/>
  <c r="B563" i="28"/>
  <c r="B521" i="28"/>
  <c r="B353" i="28"/>
  <c r="B79" i="28"/>
  <c r="B246" i="28"/>
  <c r="B411" i="28"/>
  <c r="B588" i="28"/>
  <c r="B510" i="28"/>
  <c r="B76" i="28"/>
  <c r="B597" i="28"/>
  <c r="B229" i="28"/>
  <c r="B657" i="28"/>
  <c r="B27" i="28"/>
  <c r="B542" i="28"/>
  <c r="B78" i="28"/>
  <c r="B55" i="28"/>
  <c r="B498" i="28"/>
  <c r="B145" i="28"/>
  <c r="B722" i="28"/>
  <c r="B296" i="28"/>
  <c r="B689" i="28"/>
  <c r="B472" i="28"/>
  <c r="B433" i="28"/>
  <c r="B265" i="28"/>
  <c r="B87" i="28"/>
  <c r="B298" i="28"/>
  <c r="B692" i="28"/>
  <c r="B344" i="28"/>
  <c r="B390" i="28"/>
  <c r="B535" i="28"/>
  <c r="B524" i="28"/>
  <c r="B642" i="28"/>
  <c r="B577" i="28"/>
  <c r="B66" i="28"/>
  <c r="B136" i="28"/>
  <c r="B252" i="28"/>
  <c r="B431" i="28"/>
  <c r="B156" i="28"/>
  <c r="B189" i="28"/>
  <c r="B468" i="28"/>
  <c r="B190" i="28"/>
  <c r="B690" i="28"/>
  <c r="B320" i="28"/>
  <c r="B237" i="28"/>
  <c r="B652" i="28"/>
  <c r="B507" i="28"/>
  <c r="B197" i="28"/>
  <c r="B490" i="28"/>
  <c r="B429" i="28"/>
  <c r="B134" i="28"/>
  <c r="B557" i="28"/>
  <c r="B339" i="28"/>
  <c r="B138" i="28"/>
  <c r="B481" i="28"/>
  <c r="B259" i="28"/>
  <c r="B140" i="28"/>
  <c r="B417" i="28"/>
  <c r="B172" i="28"/>
  <c r="B508" i="28"/>
  <c r="B662" i="28"/>
  <c r="B191" i="28"/>
  <c r="B376" i="28"/>
  <c r="B494" i="28"/>
  <c r="B323" i="28"/>
  <c r="B387" i="28"/>
  <c r="B476" i="28"/>
  <c r="B19" i="28"/>
  <c r="B240" i="28"/>
  <c r="B539" i="28"/>
  <c r="B621" i="28"/>
  <c r="B267" i="28"/>
  <c r="B516" i="28"/>
  <c r="B373" i="28"/>
  <c r="B137" i="28"/>
  <c r="B181" i="28"/>
  <c r="B201" i="28"/>
  <c r="B443" i="28"/>
  <c r="B332" i="28"/>
  <c r="B426" i="28"/>
  <c r="B73" i="28"/>
  <c r="B289" i="28"/>
  <c r="B553" i="28"/>
  <c r="B705" i="28"/>
  <c r="B20" i="28"/>
  <c r="B31" i="28"/>
  <c r="B512" i="28"/>
  <c r="B611" i="28"/>
  <c r="B559" i="28"/>
  <c r="B631" i="28"/>
  <c r="B440" i="28"/>
  <c r="B224" i="28"/>
  <c r="B495" i="28"/>
  <c r="B33" i="28"/>
  <c r="B474" i="28"/>
  <c r="B708" i="28"/>
  <c r="B656" i="28"/>
  <c r="B464" i="28"/>
  <c r="B208" i="28"/>
  <c r="B596" i="28"/>
  <c r="B514" i="28"/>
  <c r="B673" i="28"/>
  <c r="B53" i="28"/>
  <c r="B384" i="28"/>
  <c r="B97" i="28"/>
  <c r="B114" i="28"/>
  <c r="B445" i="28"/>
  <c r="B561" i="28"/>
  <c r="B415" i="28"/>
  <c r="B153" i="28"/>
  <c r="B590" i="28"/>
  <c r="B343" i="28"/>
  <c r="B182" i="28"/>
  <c r="B446" i="28"/>
  <c r="B423" i="28"/>
  <c r="B165" i="28"/>
  <c r="B336" i="28"/>
  <c r="B564" i="28"/>
  <c r="B90" i="28"/>
  <c r="B231" i="28"/>
  <c r="B526" i="28"/>
  <c r="B449" i="28"/>
  <c r="B157" i="28"/>
  <c r="B668" i="28"/>
  <c r="B669" i="28"/>
  <c r="B679" i="28"/>
  <c r="B278" i="28"/>
  <c r="B601" i="28"/>
  <c r="B570" i="28"/>
  <c r="B704" i="28"/>
  <c r="B230" i="28"/>
  <c r="B677" i="28"/>
  <c r="B56" i="28"/>
  <c r="B16" i="28"/>
  <c r="B64" i="28"/>
  <c r="B100" i="28"/>
  <c r="B614" i="28"/>
  <c r="B256" i="28"/>
  <c r="B129" i="28"/>
  <c r="B154" i="28"/>
  <c r="B266" i="28"/>
  <c r="B595" i="28"/>
  <c r="B340" i="28"/>
  <c r="B184" i="28"/>
  <c r="B337" i="28"/>
  <c r="B549" i="28"/>
  <c r="B148" i="28"/>
  <c r="B103" i="28"/>
  <c r="B15" i="28"/>
  <c r="B335" i="28"/>
  <c r="B425" i="28"/>
  <c r="B483" i="28"/>
  <c r="B263" i="28"/>
  <c r="B282" i="28"/>
  <c r="B608" i="28"/>
  <c r="B591" i="28"/>
  <c r="B219" i="28"/>
  <c r="B109" i="28"/>
  <c r="B357" i="28"/>
  <c r="B397" i="28"/>
  <c r="B674" i="28"/>
  <c r="B351" i="28"/>
  <c r="B451" i="28"/>
  <c r="B584" i="28"/>
  <c r="B405" i="28"/>
  <c r="B67" i="28"/>
  <c r="B104" i="28"/>
  <c r="B312" i="28"/>
  <c r="B653" i="28"/>
  <c r="B594" i="28"/>
  <c r="B209" i="28"/>
  <c r="B328" i="28"/>
  <c r="B170" i="28"/>
  <c r="B188" i="28"/>
  <c r="B367" i="28"/>
  <c r="B573" i="28"/>
  <c r="B676" i="28"/>
  <c r="B303" i="28"/>
  <c r="B12" i="28"/>
  <c r="B626" i="24"/>
  <c r="B647" i="24"/>
  <c r="B724" i="24"/>
  <c r="B562" i="24"/>
  <c r="B425" i="24"/>
  <c r="B232" i="24"/>
  <c r="B236" i="24"/>
  <c r="B466" i="24"/>
  <c r="B675" i="24"/>
  <c r="B123" i="24"/>
  <c r="B207" i="24"/>
  <c r="B351" i="24"/>
  <c r="B728" i="24"/>
  <c r="B84" i="24"/>
  <c r="B496" i="24"/>
  <c r="B595" i="24"/>
  <c r="B120" i="24"/>
  <c r="B149" i="24"/>
  <c r="B191" i="24"/>
  <c r="B382" i="24"/>
  <c r="B561" i="24"/>
  <c r="B124" i="24"/>
  <c r="B70" i="24"/>
  <c r="B106" i="24"/>
  <c r="B299" i="24"/>
  <c r="B275" i="24"/>
  <c r="B167" i="24"/>
  <c r="B77" i="24"/>
  <c r="B214" i="24"/>
  <c r="B9" i="24"/>
  <c r="B717" i="24"/>
  <c r="B225" i="24"/>
  <c r="B87" i="24"/>
  <c r="B23" i="28"/>
  <c r="B257" i="28"/>
  <c r="B715" i="28"/>
  <c r="B127" i="28"/>
  <c r="B620" i="28"/>
  <c r="B196" i="28"/>
  <c r="B202" i="28"/>
  <c r="B488" i="28"/>
  <c r="B458" i="28"/>
  <c r="B636" i="28"/>
  <c r="B700" i="28"/>
  <c r="B643" i="28"/>
  <c r="B211" i="28"/>
  <c r="B714" i="28"/>
  <c r="B485" i="28"/>
  <c r="B305" i="28"/>
  <c r="B444" i="28"/>
  <c r="B441" i="28"/>
  <c r="B448" i="28"/>
  <c r="B80" i="28"/>
  <c r="B489" i="28"/>
  <c r="B717" i="28"/>
  <c r="B28" i="28"/>
  <c r="B358" i="28"/>
  <c r="B545" i="28"/>
  <c r="B470" i="28"/>
  <c r="B661" i="28"/>
  <c r="B466" i="28"/>
  <c r="B686" i="28"/>
  <c r="B102" i="28"/>
  <c r="B171" i="28"/>
  <c r="B456" i="28"/>
  <c r="B42" i="28"/>
  <c r="B125" i="28"/>
  <c r="B206" i="28"/>
  <c r="B9" i="28"/>
  <c r="B37" i="28"/>
  <c r="B585" i="28"/>
  <c r="B587" i="28"/>
  <c r="B352" i="28"/>
  <c r="B455" i="28"/>
  <c r="B155" i="28"/>
  <c r="B275" i="28"/>
  <c r="B482" i="28"/>
  <c r="B534" i="28"/>
  <c r="B493" i="28"/>
  <c r="B277" i="28"/>
  <c r="B374" i="28"/>
  <c r="B685" i="28"/>
  <c r="B369" i="28"/>
  <c r="B506" i="28"/>
  <c r="B555" i="28"/>
  <c r="B583" i="28"/>
  <c r="B695" i="28"/>
  <c r="B527" i="28"/>
  <c r="B350" i="28"/>
  <c r="B359" i="28"/>
  <c r="B566" i="28"/>
  <c r="B378" i="28"/>
  <c r="B575" i="28"/>
  <c r="B572" i="28"/>
  <c r="B368" i="28"/>
  <c r="B361" i="28"/>
  <c r="B683" i="28"/>
  <c r="B554" i="28"/>
  <c r="B457" i="28"/>
  <c r="B135" i="28"/>
  <c r="B610" i="28"/>
  <c r="B628" i="28"/>
  <c r="B382" i="28"/>
  <c r="B315" i="28"/>
  <c r="B635" i="28"/>
  <c r="B317" i="28"/>
  <c r="B128" i="28"/>
  <c r="B404" i="28"/>
  <c r="B600" i="28"/>
  <c r="B152" i="28"/>
  <c r="B586" i="28"/>
  <c r="B225" i="28"/>
  <c r="B509" i="28"/>
  <c r="B605" i="28"/>
  <c r="B45" i="28"/>
  <c r="B678" i="28"/>
  <c r="B533" i="28"/>
  <c r="B599" i="28"/>
  <c r="B95" i="28"/>
  <c r="B408" i="28"/>
  <c r="B518" i="28"/>
  <c r="B205" i="28"/>
  <c r="B581" i="28"/>
  <c r="B650" i="28"/>
  <c r="B632" i="28"/>
  <c r="B467" i="28"/>
  <c r="B330" i="28"/>
  <c r="B372" i="28"/>
  <c r="B540" i="28"/>
  <c r="B131" i="28"/>
  <c r="B204" i="28"/>
  <c r="B216" i="28"/>
  <c r="B247" i="28"/>
  <c r="B96" i="28"/>
  <c r="B26" i="28"/>
  <c r="B260" i="28"/>
  <c r="J97" i="28"/>
  <c r="J108" i="24" s="1"/>
  <c r="J111" i="28"/>
  <c r="J122" i="24" s="1"/>
  <c r="J72" i="28"/>
  <c r="J83" i="24" s="1"/>
  <c r="J71" i="28"/>
  <c r="J68" i="28"/>
  <c r="J79" i="24" s="1"/>
  <c r="J95" i="28"/>
  <c r="J106" i="24" s="1"/>
  <c r="J155" i="28"/>
  <c r="J168" i="24" s="1"/>
  <c r="J172" i="28"/>
  <c r="J184" i="24" s="1"/>
  <c r="J160" i="28"/>
  <c r="J164" i="24" s="1"/>
  <c r="J174" i="28"/>
  <c r="J179" i="24" s="1"/>
  <c r="J175" i="28"/>
  <c r="J180" i="24" s="1"/>
  <c r="J82" i="24"/>
  <c r="J204" i="28" l="1"/>
  <c r="J212" i="24" s="1"/>
  <c r="J216" i="28"/>
  <c r="J224" i="24" s="1"/>
  <c r="J242" i="28"/>
  <c r="J250" i="24" s="1"/>
  <c r="J13" i="28"/>
  <c r="J13" i="24" s="1"/>
  <c r="J189" i="28"/>
  <c r="J197" i="24" s="1"/>
  <c r="J12" i="28"/>
  <c r="J12" i="24" s="1"/>
  <c r="J81" i="28"/>
  <c r="J92" i="24" s="1"/>
  <c r="J188" i="28"/>
  <c r="J196" i="24" s="1"/>
  <c r="J205" i="28"/>
  <c r="J213" i="24" s="1"/>
  <c r="J234" i="28"/>
  <c r="J242" i="24" s="1"/>
  <c r="J9" i="28"/>
  <c r="J9" i="24" s="1"/>
  <c r="J185" i="28"/>
  <c r="J193" i="24" s="1"/>
  <c r="J187" i="28"/>
  <c r="J195" i="24" s="1"/>
  <c r="J32" i="28"/>
  <c r="J32" i="24" s="1"/>
  <c r="J14" i="28"/>
  <c r="J14" i="24" s="1"/>
  <c r="J221" i="28"/>
  <c r="J229" i="24" s="1"/>
  <c r="J186" i="28"/>
  <c r="J194" i="24" s="1"/>
  <c r="B1" i="28"/>
  <c r="P10" i="28" s="1"/>
  <c r="J202" i="28"/>
  <c r="J210" i="24" s="1"/>
  <c r="J78" i="24"/>
  <c r="J10" i="28"/>
  <c r="J233" i="28"/>
  <c r="J220" i="28"/>
  <c r="J30" i="28"/>
  <c r="J231" i="28"/>
  <c r="J192" i="28"/>
  <c r="J66" i="28"/>
  <c r="J247" i="28"/>
  <c r="J193" i="28"/>
  <c r="J177" i="28"/>
  <c r="J118" i="28"/>
  <c r="J65" i="28"/>
  <c r="J229" i="28"/>
  <c r="J173" i="28"/>
  <c r="K32" i="28"/>
  <c r="J140" i="28"/>
  <c r="J154" i="28"/>
  <c r="J117" i="28"/>
  <c r="K175" i="28"/>
  <c r="K42" i="28"/>
  <c r="K48" i="28"/>
  <c r="K53" i="28"/>
  <c r="K58" i="28"/>
  <c r="K64" i="28"/>
  <c r="K69" i="28"/>
  <c r="K74" i="28"/>
  <c r="K80" i="28"/>
  <c r="K85" i="28"/>
  <c r="K90" i="28"/>
  <c r="K96" i="28"/>
  <c r="K101" i="28"/>
  <c r="K106" i="28"/>
  <c r="K112" i="28"/>
  <c r="K117" i="28"/>
  <c r="K122" i="28"/>
  <c r="K128" i="28"/>
  <c r="K133" i="28"/>
  <c r="K138" i="28"/>
  <c r="K144" i="28"/>
  <c r="K149" i="28"/>
  <c r="K154" i="28"/>
  <c r="K161" i="28"/>
  <c r="K166" i="28"/>
  <c r="K171" i="28"/>
  <c r="K179" i="28"/>
  <c r="K184" i="28"/>
  <c r="K189" i="28"/>
  <c r="K195" i="28"/>
  <c r="K200" i="28"/>
  <c r="K205" i="28"/>
  <c r="K211" i="28"/>
  <c r="K216" i="28"/>
  <c r="K221" i="28"/>
  <c r="K227" i="28"/>
  <c r="K232" i="28"/>
  <c r="K237" i="28"/>
  <c r="K243" i="28"/>
  <c r="K248" i="28"/>
  <c r="K253" i="28"/>
  <c r="K259" i="28"/>
  <c r="J232" i="28"/>
  <c r="J87" i="28"/>
  <c r="J119" i="28"/>
  <c r="J8" i="28"/>
  <c r="J156" i="28"/>
  <c r="K14" i="28"/>
  <c r="K37" i="28"/>
  <c r="K41" i="28"/>
  <c r="K49" i="28"/>
  <c r="K56" i="28"/>
  <c r="K62" i="28"/>
  <c r="K70" i="28"/>
  <c r="K77" i="28"/>
  <c r="K84" i="28"/>
  <c r="K92" i="28"/>
  <c r="K98" i="28"/>
  <c r="K105" i="28"/>
  <c r="K113" i="28"/>
  <c r="K120" i="28"/>
  <c r="K126" i="28"/>
  <c r="K134" i="28"/>
  <c r="K141" i="28"/>
  <c r="K148" i="28"/>
  <c r="K156" i="28"/>
  <c r="K163" i="28"/>
  <c r="K170" i="28"/>
  <c r="K180" i="28"/>
  <c r="K187" i="28"/>
  <c r="K193" i="28"/>
  <c r="K201" i="28"/>
  <c r="K208" i="28"/>
  <c r="K215" i="28"/>
  <c r="K223" i="28"/>
  <c r="K229" i="28"/>
  <c r="K236" i="28"/>
  <c r="K244" i="28"/>
  <c r="K251" i="28"/>
  <c r="K257" i="28"/>
  <c r="K264" i="28"/>
  <c r="J83" i="28"/>
  <c r="J89" i="28"/>
  <c r="K15" i="28"/>
  <c r="K26" i="28"/>
  <c r="K11" i="28"/>
  <c r="K18" i="28"/>
  <c r="J27" i="28"/>
  <c r="J94" i="28"/>
  <c r="J101" i="28"/>
  <c r="J82" i="28"/>
  <c r="K16" i="28"/>
  <c r="K254" i="28"/>
  <c r="K238" i="28"/>
  <c r="K222" i="28"/>
  <c r="K206" i="28"/>
  <c r="K190" i="28"/>
  <c r="K172" i="28"/>
  <c r="K155" i="28"/>
  <c r="K139" i="28"/>
  <c r="K123" i="28"/>
  <c r="K107" i="28"/>
  <c r="K91" i="28"/>
  <c r="K75" i="28"/>
  <c r="K59" i="28"/>
  <c r="K43" i="28"/>
  <c r="J176" i="28"/>
  <c r="K29" i="28"/>
  <c r="J28" i="28"/>
  <c r="J24" i="28"/>
  <c r="K9" i="28"/>
  <c r="J11" i="28"/>
  <c r="K33" i="28"/>
  <c r="J260" i="28"/>
  <c r="K44" i="28"/>
  <c r="K50" i="28"/>
  <c r="K65" i="28"/>
  <c r="K78" i="28"/>
  <c r="K86" i="28"/>
  <c r="K100" i="28"/>
  <c r="K108" i="28"/>
  <c r="K121" i="28"/>
  <c r="K129" i="28"/>
  <c r="K142" i="28"/>
  <c r="K150" i="28"/>
  <c r="K165" i="28"/>
  <c r="K173" i="28"/>
  <c r="K188" i="28"/>
  <c r="K196" i="28"/>
  <c r="K209" i="28"/>
  <c r="K224" i="28"/>
  <c r="K239" i="28"/>
  <c r="K245" i="28"/>
  <c r="K260" i="28"/>
  <c r="K265" i="28"/>
  <c r="K20" i="28"/>
  <c r="J143" i="28"/>
  <c r="J200" i="28"/>
  <c r="J88" i="28"/>
  <c r="J201" i="28"/>
  <c r="K21" i="28"/>
  <c r="K174" i="28"/>
  <c r="K57" i="28"/>
  <c r="K72" i="28"/>
  <c r="K93" i="28"/>
  <c r="K114" i="28"/>
  <c r="K136" i="28"/>
  <c r="K157" i="28"/>
  <c r="K181" i="28"/>
  <c r="K203" i="28"/>
  <c r="K217" i="28"/>
  <c r="K231" i="28"/>
  <c r="K252" i="28"/>
  <c r="J126" i="28"/>
  <c r="J219" i="28"/>
  <c r="K30" i="28"/>
  <c r="K27" i="28"/>
  <c r="K46" i="28"/>
  <c r="K61" i="28"/>
  <c r="K76" i="28"/>
  <c r="K89" i="28"/>
  <c r="K104" i="28"/>
  <c r="K118" i="28"/>
  <c r="K132" i="28"/>
  <c r="K146" i="28"/>
  <c r="K162" i="28"/>
  <c r="K177" i="28"/>
  <c r="K192" i="28"/>
  <c r="K207" i="28"/>
  <c r="K220" i="28"/>
  <c r="K235" i="28"/>
  <c r="K249" i="28"/>
  <c r="K263" i="28"/>
  <c r="K8" i="28"/>
  <c r="J84" i="28"/>
  <c r="J142" i="28"/>
  <c r="J70" i="28"/>
  <c r="K28" i="28"/>
  <c r="J259" i="28"/>
  <c r="K22" i="28"/>
  <c r="J244" i="28"/>
  <c r="K250" i="28"/>
  <c r="K230" i="28"/>
  <c r="K210" i="28"/>
  <c r="K186" i="28"/>
  <c r="K164" i="28"/>
  <c r="K143" i="28"/>
  <c r="K119" i="28"/>
  <c r="K99" i="28"/>
  <c r="K79" i="28"/>
  <c r="K55" i="28"/>
  <c r="J158" i="28"/>
  <c r="J100" i="28"/>
  <c r="J261" i="28"/>
  <c r="K17" i="28"/>
  <c r="J85" i="28"/>
  <c r="K255" i="28"/>
  <c r="J141" i="28"/>
  <c r="K19" i="28"/>
  <c r="J139" i="28"/>
  <c r="J258" i="28"/>
  <c r="J161" i="28"/>
  <c r="J115" i="28"/>
  <c r="K38" i="28"/>
  <c r="K226" i="28"/>
  <c r="K182" i="28"/>
  <c r="K159" i="28"/>
  <c r="K115" i="28"/>
  <c r="K95" i="28"/>
  <c r="K51" i="28"/>
  <c r="J131" i="28"/>
  <c r="J184" i="28"/>
  <c r="J99" i="28"/>
  <c r="J157" i="28"/>
  <c r="J31" i="28"/>
  <c r="K54" i="28"/>
  <c r="K82" i="28"/>
  <c r="K110" i="28"/>
  <c r="K140" i="28"/>
  <c r="K169" i="28"/>
  <c r="K199" i="28"/>
  <c r="K228" i="28"/>
  <c r="K256" i="28"/>
  <c r="J146" i="28"/>
  <c r="K35" i="28"/>
  <c r="J112" i="28"/>
  <c r="J144" i="28"/>
  <c r="J130" i="28"/>
  <c r="K242" i="28"/>
  <c r="K198" i="28"/>
  <c r="K12" i="28"/>
  <c r="J243" i="28"/>
  <c r="K10" i="28"/>
  <c r="J153" i="28"/>
  <c r="K160" i="28"/>
  <c r="K52" i="28"/>
  <c r="K66" i="28"/>
  <c r="K81" i="28"/>
  <c r="K94" i="28"/>
  <c r="K109" i="28"/>
  <c r="K124" i="28"/>
  <c r="K137" i="28"/>
  <c r="K152" i="28"/>
  <c r="K167" i="28"/>
  <c r="K183" i="28"/>
  <c r="K197" i="28"/>
  <c r="K212" i="28"/>
  <c r="K225" i="28"/>
  <c r="K240" i="28"/>
  <c r="K39" i="28"/>
  <c r="J25" i="28"/>
  <c r="J86" i="28"/>
  <c r="J116" i="28"/>
  <c r="K246" i="28"/>
  <c r="K202" i="28"/>
  <c r="K135" i="28"/>
  <c r="K71" i="28"/>
  <c r="J218" i="28"/>
  <c r="J246" i="28"/>
  <c r="J120" i="28"/>
  <c r="K40" i="28"/>
  <c r="K68" i="28"/>
  <c r="K97" i="28"/>
  <c r="K125" i="28"/>
  <c r="K153" i="28"/>
  <c r="K185" i="28"/>
  <c r="K213" i="28"/>
  <c r="K241" i="28"/>
  <c r="J114" i="28"/>
  <c r="K13" i="28"/>
  <c r="J128" i="28"/>
  <c r="J29" i="28"/>
  <c r="J152" i="28"/>
  <c r="K262" i="28"/>
  <c r="K218" i="28"/>
  <c r="J203" i="28"/>
  <c r="K45" i="28"/>
  <c r="K102" i="28"/>
  <c r="K158" i="28"/>
  <c r="K219" i="28"/>
  <c r="J169" i="28"/>
  <c r="J181" i="24" s="1"/>
  <c r="J98" i="28"/>
  <c r="K258" i="28"/>
  <c r="K178" i="28"/>
  <c r="K131" i="28"/>
  <c r="K87" i="28"/>
  <c r="K47" i="28"/>
  <c r="J125" i="28"/>
  <c r="J124" i="28"/>
  <c r="J178" i="28"/>
  <c r="K60" i="28"/>
  <c r="K176" i="28"/>
  <c r="J96" i="28"/>
  <c r="K234" i="28"/>
  <c r="K127" i="28"/>
  <c r="J245" i="28"/>
  <c r="K247" i="28"/>
  <c r="J159" i="28"/>
  <c r="K88" i="28"/>
  <c r="K145" i="28"/>
  <c r="K204" i="28"/>
  <c r="K261" i="28"/>
  <c r="J129" i="28"/>
  <c r="J113" i="28"/>
  <c r="K194" i="28"/>
  <c r="K147" i="28"/>
  <c r="K103" i="28"/>
  <c r="K63" i="28"/>
  <c r="K31" i="28"/>
  <c r="J127" i="28"/>
  <c r="J171" i="28"/>
  <c r="K116" i="28"/>
  <c r="K233" i="28"/>
  <c r="J145" i="28"/>
  <c r="K168" i="28"/>
  <c r="K83" i="28"/>
  <c r="K34" i="28"/>
  <c r="J255" i="28"/>
  <c r="J69" i="28"/>
  <c r="J170" i="28"/>
  <c r="K73" i="28"/>
  <c r="K130" i="28"/>
  <c r="K191" i="28"/>
  <c r="J123" i="28"/>
  <c r="J90" i="28"/>
  <c r="K214" i="28"/>
  <c r="K151" i="28"/>
  <c r="K111" i="28"/>
  <c r="K67" i="28"/>
  <c r="K36" i="28"/>
  <c r="J230" i="28"/>
  <c r="J217" i="28"/>
  <c r="J26" i="28"/>
  <c r="J256" i="28"/>
  <c r="J190" i="28"/>
  <c r="J206" i="28"/>
  <c r="J257" i="28"/>
  <c r="J191" i="28"/>
  <c r="J207" i="28"/>
  <c r="K136" i="24"/>
  <c r="K146" i="24"/>
  <c r="K156" i="24"/>
  <c r="K164" i="24"/>
  <c r="K174" i="24"/>
  <c r="K182" i="24"/>
  <c r="K189" i="24"/>
  <c r="K197" i="24"/>
  <c r="K203" i="24"/>
  <c r="K210" i="24"/>
  <c r="K218" i="24"/>
  <c r="K225" i="24"/>
  <c r="K231" i="24"/>
  <c r="K239" i="24"/>
  <c r="K246" i="24"/>
  <c r="K253" i="24"/>
  <c r="K261" i="24"/>
  <c r="K267" i="24"/>
  <c r="K57" i="24"/>
  <c r="K65" i="24"/>
  <c r="K72" i="24"/>
  <c r="K78" i="24"/>
  <c r="K86" i="24"/>
  <c r="K93" i="24"/>
  <c r="K100" i="24"/>
  <c r="K108" i="24"/>
  <c r="K114" i="24"/>
  <c r="K119" i="24"/>
  <c r="K125" i="24"/>
  <c r="K130" i="24"/>
  <c r="K135" i="24"/>
  <c r="K148" i="24"/>
  <c r="K161" i="24"/>
  <c r="K172" i="24"/>
  <c r="K183" i="24"/>
  <c r="K193" i="24"/>
  <c r="K202" i="24"/>
  <c r="K213" i="24"/>
  <c r="K221" i="24"/>
  <c r="K230" i="24"/>
  <c r="K241" i="24"/>
  <c r="K250" i="24"/>
  <c r="K258" i="24"/>
  <c r="K269" i="24"/>
  <c r="K61" i="24"/>
  <c r="K70" i="24"/>
  <c r="K81" i="24"/>
  <c r="K89" i="24"/>
  <c r="K98" i="24"/>
  <c r="K109" i="24"/>
  <c r="K117" i="24"/>
  <c r="K123" i="24"/>
  <c r="K131" i="24"/>
  <c r="K144" i="24"/>
  <c r="K165" i="24"/>
  <c r="K184" i="24"/>
  <c r="K200" i="24"/>
  <c r="K216" i="24"/>
  <c r="K232" i="24"/>
  <c r="K248" i="24"/>
  <c r="K264" i="24"/>
  <c r="K63" i="24"/>
  <c r="K79" i="24"/>
  <c r="K95" i="24"/>
  <c r="K111" i="24"/>
  <c r="K124" i="24"/>
  <c r="K106" i="24"/>
  <c r="K85" i="24"/>
  <c r="K64" i="24"/>
  <c r="K259" i="24"/>
  <c r="K238" i="24"/>
  <c r="K217" i="24"/>
  <c r="K195" i="24"/>
  <c r="K173" i="24"/>
  <c r="K145" i="24"/>
  <c r="K9" i="24"/>
  <c r="L9" i="24" s="1"/>
  <c r="K11" i="24"/>
  <c r="Q11" i="24" s="1"/>
  <c r="K143" i="24"/>
  <c r="K159" i="24"/>
  <c r="K175" i="24"/>
  <c r="K40" i="24"/>
  <c r="K42" i="24"/>
  <c r="K51" i="24"/>
  <c r="K33" i="24"/>
  <c r="K35" i="24"/>
  <c r="K56" i="24"/>
  <c r="K10" i="24"/>
  <c r="K31" i="24"/>
  <c r="K140" i="24"/>
  <c r="K162" i="24"/>
  <c r="K177" i="24"/>
  <c r="K194" i="24"/>
  <c r="K205" i="24"/>
  <c r="K223" i="24"/>
  <c r="K242" i="24"/>
  <c r="K251" i="24"/>
  <c r="K271" i="24"/>
  <c r="K73" i="24"/>
  <c r="K82" i="24"/>
  <c r="K102" i="24"/>
  <c r="K118" i="24"/>
  <c r="K133" i="24"/>
  <c r="K150" i="24"/>
  <c r="K186" i="24"/>
  <c r="K214" i="24"/>
  <c r="K234" i="24"/>
  <c r="K262" i="24"/>
  <c r="K62" i="24"/>
  <c r="K92" i="24"/>
  <c r="K110" i="24"/>
  <c r="K126" i="24"/>
  <c r="K153" i="24"/>
  <c r="K178" i="24"/>
  <c r="K198" i="24"/>
  <c r="K215" i="24"/>
  <c r="K235" i="24"/>
  <c r="K255" i="24"/>
  <c r="K273" i="24"/>
  <c r="K76" i="24"/>
  <c r="K94" i="24"/>
  <c r="K113" i="24"/>
  <c r="K127" i="24"/>
  <c r="K149" i="24"/>
  <c r="K176" i="24"/>
  <c r="K196" i="24"/>
  <c r="K220" i="24"/>
  <c r="K240" i="24"/>
  <c r="K260" i="24"/>
  <c r="K67" i="24"/>
  <c r="K87" i="24"/>
  <c r="K107" i="24"/>
  <c r="K132" i="24"/>
  <c r="K112" i="24"/>
  <c r="K80" i="24"/>
  <c r="K270" i="24"/>
  <c r="K243" i="24"/>
  <c r="K211" i="24"/>
  <c r="K185" i="24"/>
  <c r="K152" i="24"/>
  <c r="K29" i="24"/>
  <c r="K30" i="24"/>
  <c r="K151" i="24"/>
  <c r="K171" i="24"/>
  <c r="K20" i="24"/>
  <c r="N20" i="24" s="1"/>
  <c r="K47" i="24"/>
  <c r="K37" i="24"/>
  <c r="K19" i="24"/>
  <c r="K48" i="24"/>
  <c r="K12" i="24"/>
  <c r="L12" i="24" s="1"/>
  <c r="K154" i="24"/>
  <c r="K180" i="24"/>
  <c r="K204" i="24"/>
  <c r="K244" i="24"/>
  <c r="K268" i="24"/>
  <c r="K71" i="24"/>
  <c r="K128" i="24"/>
  <c r="K74" i="24"/>
  <c r="K265" i="24"/>
  <c r="K206" i="24"/>
  <c r="K179" i="24"/>
  <c r="K28" i="24"/>
  <c r="K50" i="24"/>
  <c r="K18" i="24"/>
  <c r="K39" i="24"/>
  <c r="K26" i="24"/>
  <c r="K38" i="24"/>
  <c r="K22" i="24"/>
  <c r="K168" i="24"/>
  <c r="K207" i="24"/>
  <c r="K245" i="24"/>
  <c r="K66" i="24"/>
  <c r="K104" i="24"/>
  <c r="K134" i="24"/>
  <c r="K160" i="24"/>
  <c r="K208" i="24"/>
  <c r="K228" i="24"/>
  <c r="K272" i="24"/>
  <c r="K99" i="24"/>
  <c r="K157" i="24"/>
  <c r="K181" i="24"/>
  <c r="K199" i="24"/>
  <c r="K219" i="24"/>
  <c r="K237" i="24"/>
  <c r="K257" i="24"/>
  <c r="K60" i="24"/>
  <c r="K77" i="24"/>
  <c r="K97" i="24"/>
  <c r="K115" i="24"/>
  <c r="K129" i="24"/>
  <c r="K224" i="24"/>
  <c r="K91" i="24"/>
  <c r="K101" i="24"/>
  <c r="K233" i="24"/>
  <c r="K137" i="24"/>
  <c r="K155" i="24"/>
  <c r="K17" i="24"/>
  <c r="L17" i="24" s="1"/>
  <c r="K15" i="24"/>
  <c r="N15" i="24" s="1"/>
  <c r="K141" i="24"/>
  <c r="K187" i="24"/>
  <c r="K226" i="24"/>
  <c r="K263" i="24"/>
  <c r="K84" i="24"/>
  <c r="K121" i="24"/>
  <c r="K188" i="24"/>
  <c r="K252" i="24"/>
  <c r="K75" i="24"/>
  <c r="K169" i="24"/>
  <c r="K247" i="24"/>
  <c r="K105" i="24"/>
  <c r="K170" i="24"/>
  <c r="K256" i="24"/>
  <c r="K96" i="24"/>
  <c r="K254" i="24"/>
  <c r="K201" i="24"/>
  <c r="K43" i="24"/>
  <c r="K163" i="24"/>
  <c r="K25" i="24"/>
  <c r="K36" i="24"/>
  <c r="K13" i="24"/>
  <c r="K191" i="24"/>
  <c r="K266" i="24"/>
  <c r="K192" i="24"/>
  <c r="K190" i="24"/>
  <c r="K68" i="24"/>
  <c r="K166" i="24"/>
  <c r="K54" i="24"/>
  <c r="K14" i="24"/>
  <c r="K53" i="24"/>
  <c r="K34" i="24"/>
  <c r="K142" i="24"/>
  <c r="K229" i="24"/>
  <c r="K88" i="24"/>
  <c r="K138" i="24"/>
  <c r="K236" i="24"/>
  <c r="K103" i="24"/>
  <c r="K116" i="24"/>
  <c r="K58" i="24"/>
  <c r="K222" i="24"/>
  <c r="K158" i="24"/>
  <c r="K41" i="24"/>
  <c r="K147" i="24"/>
  <c r="K21" i="24"/>
  <c r="K49" i="24"/>
  <c r="K52" i="24"/>
  <c r="K8" i="24"/>
  <c r="N8" i="24" s="1"/>
  <c r="K122" i="24"/>
  <c r="K59" i="24"/>
  <c r="K90" i="24"/>
  <c r="K249" i="24"/>
  <c r="K27" i="24"/>
  <c r="K167" i="24"/>
  <c r="K44" i="24"/>
  <c r="K16" i="24"/>
  <c r="Q16" i="24" s="1"/>
  <c r="K32" i="24"/>
  <c r="K209" i="24"/>
  <c r="K212" i="24"/>
  <c r="K83" i="24"/>
  <c r="K120" i="24"/>
  <c r="K69" i="24"/>
  <c r="K227" i="24"/>
  <c r="K139" i="24"/>
  <c r="K55" i="24"/>
  <c r="O15" i="24"/>
  <c r="L21" i="24"/>
  <c r="L18" i="24"/>
  <c r="L17" i="28"/>
  <c r="N12" i="24"/>
  <c r="M19" i="24"/>
  <c r="O21" i="24"/>
  <c r="Q17" i="24"/>
  <c r="Q15" i="24"/>
  <c r="L16" i="24"/>
  <c r="M11" i="24"/>
  <c r="M20" i="24"/>
  <c r="Y20" i="24" s="1"/>
  <c r="P19" i="24"/>
  <c r="O9" i="24"/>
  <c r="L11" i="24"/>
  <c r="P9" i="24"/>
  <c r="M8" i="24"/>
  <c r="Q9" i="24"/>
  <c r="P12" i="24"/>
  <c r="N9" i="24"/>
  <c r="N21" i="24"/>
  <c r="M9" i="24"/>
  <c r="P21" i="24"/>
  <c r="P11" i="24"/>
  <c r="Q8" i="24"/>
  <c r="N11" i="24"/>
  <c r="O12" i="24"/>
  <c r="P17" i="24"/>
  <c r="O15" i="28"/>
  <c r="Q19" i="24"/>
  <c r="N16" i="24"/>
  <c r="O20" i="24"/>
  <c r="M21" i="24"/>
  <c r="O10" i="24"/>
  <c r="L20" i="28"/>
  <c r="Q21" i="24"/>
  <c r="Q12" i="24"/>
  <c r="N17" i="24"/>
  <c r="M15" i="24"/>
  <c r="P20" i="24"/>
  <c r="O11" i="24"/>
  <c r="L20" i="24"/>
  <c r="P16" i="24"/>
  <c r="M12" i="24"/>
  <c r="M16" i="28"/>
  <c r="N9" i="28"/>
  <c r="P12" i="28"/>
  <c r="L15" i="28"/>
  <c r="N10" i="28"/>
  <c r="P16" i="28"/>
  <c r="P19" i="28"/>
  <c r="M17" i="28"/>
  <c r="P21" i="28"/>
  <c r="N15" i="28"/>
  <c r="N18" i="28"/>
  <c r="Q16" i="28"/>
  <c r="O17" i="28"/>
  <c r="L18" i="28"/>
  <c r="N14" i="28"/>
  <c r="L14" i="28"/>
  <c r="Q10" i="28"/>
  <c r="Q15" i="28"/>
  <c r="Q22" i="28"/>
  <c r="N19" i="28"/>
  <c r="M10" i="28"/>
  <c r="Q17" i="28"/>
  <c r="M22" i="28"/>
  <c r="N20" i="28"/>
  <c r="Q18" i="28"/>
  <c r="O10" i="28"/>
  <c r="L10" i="28"/>
  <c r="M18" i="28"/>
  <c r="O22" i="28"/>
  <c r="M21" i="28"/>
  <c r="M14" i="28"/>
  <c r="P9" i="28"/>
  <c r="A368" i="28" l="1"/>
  <c r="Q19" i="28"/>
  <c r="O20" i="28"/>
  <c r="N17" i="28"/>
  <c r="M20" i="28"/>
  <c r="Z20" i="28" s="1"/>
  <c r="O12" i="28"/>
  <c r="O16" i="28"/>
  <c r="N22" i="28"/>
  <c r="AK5" i="28" s="1"/>
  <c r="O18" i="28"/>
  <c r="M12" i="28"/>
  <c r="Q9" i="28"/>
  <c r="O19" i="28"/>
  <c r="R19" i="28" s="1"/>
  <c r="R19" i="24" s="1"/>
  <c r="L22" i="28"/>
  <c r="P15" i="28"/>
  <c r="R15" i="28" s="1"/>
  <c r="R15" i="24" s="1"/>
  <c r="N16" i="28"/>
  <c r="R16" i="28" s="1"/>
  <c r="R16" i="24" s="1"/>
  <c r="Q20" i="28"/>
  <c r="Q21" i="28"/>
  <c r="L21" i="28"/>
  <c r="L12" i="28"/>
  <c r="O14" i="28"/>
  <c r="AC5" i="28" s="1"/>
  <c r="P14" i="28"/>
  <c r="M9" i="28"/>
  <c r="L16" i="28"/>
  <c r="Q14" i="28"/>
  <c r="L9" i="28"/>
  <c r="M15" i="28"/>
  <c r="O21" i="28"/>
  <c r="L19" i="28"/>
  <c r="N21" i="28"/>
  <c r="P17" i="28"/>
  <c r="P22" i="28"/>
  <c r="N12" i="28"/>
  <c r="AA5" i="28" s="1"/>
  <c r="AH12" i="28" s="1"/>
  <c r="M19" i="28"/>
  <c r="Q12" i="28"/>
  <c r="P18" i="28"/>
  <c r="P20" i="28"/>
  <c r="O9" i="28"/>
  <c r="R9" i="28" s="1"/>
  <c r="R9" i="24" s="1"/>
  <c r="O8" i="24"/>
  <c r="W5" i="24" s="1"/>
  <c r="AH8" i="24" s="1"/>
  <c r="O16" i="24"/>
  <c r="AE5" i="24" s="1"/>
  <c r="O17" i="24"/>
  <c r="AF5" i="24" s="1"/>
  <c r="Q20" i="24"/>
  <c r="M17" i="24"/>
  <c r="A210" i="28"/>
  <c r="A292" i="28"/>
  <c r="P15" i="24"/>
  <c r="M16" i="24"/>
  <c r="A14" i="28"/>
  <c r="P8" i="24"/>
  <c r="L8" i="24"/>
  <c r="X5" i="24"/>
  <c r="AH9" i="24" s="1"/>
  <c r="L15" i="24"/>
  <c r="P14" i="24"/>
  <c r="Q14" i="24"/>
  <c r="O14" i="24"/>
  <c r="M14" i="24"/>
  <c r="N14" i="24"/>
  <c r="Q18" i="24"/>
  <c r="M18" i="24"/>
  <c r="O18" i="24"/>
  <c r="P18" i="24"/>
  <c r="N18" i="24"/>
  <c r="L10" i="24"/>
  <c r="N10" i="24"/>
  <c r="Y5" i="24" s="1"/>
  <c r="P10" i="24"/>
  <c r="Q10" i="24"/>
  <c r="M10" i="24"/>
  <c r="J199" i="24"/>
  <c r="A191" i="28"/>
  <c r="J156" i="24"/>
  <c r="A145" i="28"/>
  <c r="J163" i="24"/>
  <c r="A159" i="28"/>
  <c r="J109" i="24"/>
  <c r="A98" i="28"/>
  <c r="Q13" i="28"/>
  <c r="N13" i="28"/>
  <c r="O13" i="28"/>
  <c r="P13" i="28"/>
  <c r="L13" i="28"/>
  <c r="M13" i="28"/>
  <c r="J226" i="24"/>
  <c r="A218" i="28"/>
  <c r="A458" i="28"/>
  <c r="A169" i="28"/>
  <c r="A679" i="28"/>
  <c r="A416" i="28"/>
  <c r="J201" i="24"/>
  <c r="A193" i="28"/>
  <c r="J239" i="24"/>
  <c r="A231" i="28"/>
  <c r="A10" i="28"/>
  <c r="J10" i="24"/>
  <c r="L13" i="24"/>
  <c r="O13" i="24"/>
  <c r="N13" i="24"/>
  <c r="M13" i="24"/>
  <c r="Q13" i="24"/>
  <c r="P13" i="24"/>
  <c r="M22" i="24"/>
  <c r="AA22" i="24" s="1"/>
  <c r="O22" i="24"/>
  <c r="N22" i="24"/>
  <c r="L22" i="24"/>
  <c r="Q22" i="24"/>
  <c r="P22" i="24"/>
  <c r="N19" i="24"/>
  <c r="L19" i="24"/>
  <c r="J264" i="24"/>
  <c r="A256" i="28"/>
  <c r="J263" i="24"/>
  <c r="A255" i="28"/>
  <c r="J186" i="24"/>
  <c r="A178" i="28"/>
  <c r="A161" i="28"/>
  <c r="J152" i="24"/>
  <c r="A141" i="28"/>
  <c r="J268" i="24"/>
  <c r="A260" i="28"/>
  <c r="J94" i="24"/>
  <c r="A83" i="28"/>
  <c r="A67" i="28"/>
  <c r="A320" i="28"/>
  <c r="A434" i="28"/>
  <c r="A669" i="28"/>
  <c r="O19" i="24"/>
  <c r="J138" i="24"/>
  <c r="A127" i="28"/>
  <c r="J166" i="24"/>
  <c r="A153" i="28"/>
  <c r="J123" i="24"/>
  <c r="A112" i="28"/>
  <c r="J170" i="24"/>
  <c r="A157" i="28"/>
  <c r="J269" i="24"/>
  <c r="A261" i="28"/>
  <c r="L8" i="28"/>
  <c r="O8" i="28"/>
  <c r="M8" i="28"/>
  <c r="P8" i="28"/>
  <c r="Q8" i="28"/>
  <c r="N8" i="28"/>
  <c r="W5" i="28" s="1"/>
  <c r="J137" i="24"/>
  <c r="A126" i="28"/>
  <c r="J208" i="24"/>
  <c r="A200" i="28"/>
  <c r="J24" i="24"/>
  <c r="A24" i="28"/>
  <c r="J112" i="24"/>
  <c r="A101" i="28"/>
  <c r="L11" i="28"/>
  <c r="M11" i="28"/>
  <c r="P11" i="28"/>
  <c r="N11" i="28"/>
  <c r="O11" i="28"/>
  <c r="A8" i="28"/>
  <c r="A55" i="28"/>
  <c r="A36" i="28"/>
  <c r="A19" i="28"/>
  <c r="A21" i="28"/>
  <c r="A63" i="28"/>
  <c r="A16" i="28"/>
  <c r="A57" i="28"/>
  <c r="A23" i="28"/>
  <c r="A62" i="28"/>
  <c r="A41" i="28"/>
  <c r="A567" i="28"/>
  <c r="A721" i="28"/>
  <c r="A702" i="28"/>
  <c r="A576" i="28"/>
  <c r="A613" i="28"/>
  <c r="A198" i="28"/>
  <c r="A391" i="28"/>
  <c r="A645" i="28"/>
  <c r="A366" i="28"/>
  <c r="A605" i="28"/>
  <c r="A697" i="28"/>
  <c r="A227" i="28"/>
  <c r="A425" i="28"/>
  <c r="A478" i="28"/>
  <c r="A592" i="28"/>
  <c r="A519" i="28"/>
  <c r="A558" i="28"/>
  <c r="A565" i="28"/>
  <c r="A363" i="28"/>
  <c r="A628" i="28"/>
  <c r="A303" i="28"/>
  <c r="A293" i="28"/>
  <c r="A663" i="28"/>
  <c r="A556" i="28"/>
  <c r="A436" i="28"/>
  <c r="A602" i="28"/>
  <c r="A491" i="28"/>
  <c r="A642" i="28"/>
  <c r="A479" i="28"/>
  <c r="A337" i="28"/>
  <c r="A319" i="28"/>
  <c r="A237" i="28"/>
  <c r="A578" i="28"/>
  <c r="A282" i="28"/>
  <c r="A562" i="28"/>
  <c r="A432" i="28"/>
  <c r="A265" i="28"/>
  <c r="A506" i="28"/>
  <c r="A494" i="28"/>
  <c r="A672" i="28"/>
  <c r="A717" i="28"/>
  <c r="A428" i="28"/>
  <c r="A621" i="28"/>
  <c r="A466" i="28"/>
  <c r="A607" i="28"/>
  <c r="A307" i="28"/>
  <c r="A340" i="28"/>
  <c r="A520" i="28"/>
  <c r="A647" i="28"/>
  <c r="A633" i="28"/>
  <c r="A554" i="28"/>
  <c r="A609" i="28"/>
  <c r="A42" i="28"/>
  <c r="A49" i="28"/>
  <c r="A52" i="28"/>
  <c r="A50" i="28"/>
  <c r="A37" i="28"/>
  <c r="A22" i="28"/>
  <c r="A59" i="28"/>
  <c r="A43" i="28"/>
  <c r="A20" i="28"/>
  <c r="A564" i="28"/>
  <c r="A287" i="28"/>
  <c r="A454" i="28"/>
  <c r="A470" i="28"/>
  <c r="A374" i="28"/>
  <c r="A655" i="28"/>
  <c r="A402" i="28"/>
  <c r="A465" i="28"/>
  <c r="A351" i="28"/>
  <c r="A530" i="28"/>
  <c r="A722" i="28"/>
  <c r="A275" i="28"/>
  <c r="A238" i="28"/>
  <c r="A250" i="28"/>
  <c r="A415" i="28"/>
  <c r="A627" i="28"/>
  <c r="A301" i="28"/>
  <c r="A671" i="28"/>
  <c r="A594" i="28"/>
  <c r="A529" i="28"/>
  <c r="A511" i="28"/>
  <c r="A444" i="28"/>
  <c r="A281" i="28"/>
  <c r="A560" i="28"/>
  <c r="A377" i="28"/>
  <c r="A573" i="28"/>
  <c r="A410" i="28"/>
  <c r="A555" i="28"/>
  <c r="A499" i="28"/>
  <c r="A398" i="28"/>
  <c r="A401" i="28"/>
  <c r="A582" i="28"/>
  <c r="A503" i="28"/>
  <c r="A485" i="28"/>
  <c r="A421" i="28"/>
  <c r="A604" i="28"/>
  <c r="A490" i="28"/>
  <c r="A518" i="28"/>
  <c r="A482" i="28"/>
  <c r="A439" i="28"/>
  <c r="A427" i="28"/>
  <c r="A352" i="28"/>
  <c r="A362" i="28"/>
  <c r="A654" i="28"/>
  <c r="A537" i="28"/>
  <c r="A239" i="28"/>
  <c r="A517" i="28"/>
  <c r="A354" i="28"/>
  <c r="A500" i="28"/>
  <c r="A348" i="28"/>
  <c r="A148" i="28"/>
  <c r="A384" i="28"/>
  <c r="A644" i="28"/>
  <c r="A285" i="28"/>
  <c r="A473" i="28"/>
  <c r="A652" i="28"/>
  <c r="A46" i="28"/>
  <c r="A64" i="28"/>
  <c r="A18" i="28"/>
  <c r="A56" i="28"/>
  <c r="A47" i="28"/>
  <c r="A34" i="28"/>
  <c r="A45" i="28"/>
  <c r="J8" i="24"/>
  <c r="A48" i="28"/>
  <c r="A54" i="28"/>
  <c r="A53" i="28"/>
  <c r="A15" i="28"/>
  <c r="A61" i="28"/>
  <c r="A38" i="28"/>
  <c r="A476" i="28"/>
  <c r="A650" i="28"/>
  <c r="A603" i="28"/>
  <c r="A551" i="28"/>
  <c r="A312" i="28"/>
  <c r="A272" i="28"/>
  <c r="A580" i="28"/>
  <c r="A226" i="28"/>
  <c r="A280" i="28"/>
  <c r="A253" i="28"/>
  <c r="A467" i="28"/>
  <c r="A522" i="28"/>
  <c r="A423" i="28"/>
  <c r="A610" i="28"/>
  <c r="A718" i="28"/>
  <c r="A581" i="28"/>
  <c r="A388" i="28"/>
  <c r="A559" i="28"/>
  <c r="A495" i="28"/>
  <c r="A403" i="28"/>
  <c r="A547" i="28"/>
  <c r="A279" i="28"/>
  <c r="A716" i="28"/>
  <c r="A515" i="28"/>
  <c r="A317" i="28"/>
  <c r="A297" i="28"/>
  <c r="A626" i="28"/>
  <c r="A496" i="28"/>
  <c r="A449" i="28"/>
  <c r="A430" i="28"/>
  <c r="A370" i="28"/>
  <c r="A714" i="28"/>
  <c r="A484" i="28"/>
  <c r="A703" i="28"/>
  <c r="A686" i="28"/>
  <c r="A527" i="28"/>
  <c r="A268" i="28"/>
  <c r="A321" i="28"/>
  <c r="A424" i="28"/>
  <c r="A471" i="28"/>
  <c r="A344" i="28"/>
  <c r="A666" i="28"/>
  <c r="A569" i="28"/>
  <c r="A263" i="28"/>
  <c r="A386" i="28"/>
  <c r="A329" i="28"/>
  <c r="A459" i="28"/>
  <c r="A687" i="28"/>
  <c r="A665" i="28"/>
  <c r="A720" i="28"/>
  <c r="A667" i="28"/>
  <c r="A502" i="28"/>
  <c r="A58" i="28"/>
  <c r="A39" i="28"/>
  <c r="A17" i="28"/>
  <c r="A214" i="28"/>
  <c r="A324" i="28"/>
  <c r="A469" i="28"/>
  <c r="A313" i="28"/>
  <c r="A589" i="28"/>
  <c r="A445" i="28"/>
  <c r="A252" i="28"/>
  <c r="A688" i="28"/>
  <c r="A681" i="28"/>
  <c r="A397" i="28"/>
  <c r="A460" i="28"/>
  <c r="A685" i="28"/>
  <c r="A331" i="28"/>
  <c r="A704" i="28"/>
  <c r="A713" i="28"/>
  <c r="A690" i="28"/>
  <c r="A701" i="28"/>
  <c r="A414" i="28"/>
  <c r="A590" i="28"/>
  <c r="A696" i="28"/>
  <c r="A433" i="28"/>
  <c r="A668" i="28"/>
  <c r="A197" i="28"/>
  <c r="A588" i="28"/>
  <c r="A309" i="28"/>
  <c r="A452" i="28"/>
  <c r="A455" i="28"/>
  <c r="A328" i="28"/>
  <c r="A308" i="28"/>
  <c r="A334" i="28"/>
  <c r="A222" i="28"/>
  <c r="A349" i="28"/>
  <c r="A689" i="28"/>
  <c r="A653" i="28"/>
  <c r="A700" i="28"/>
  <c r="A155" i="28"/>
  <c r="A93" i="28"/>
  <c r="A188" i="28"/>
  <c r="A168" i="28"/>
  <c r="A305" i="28"/>
  <c r="A477" i="28"/>
  <c r="A625" i="28"/>
  <c r="A365" i="28"/>
  <c r="A630" i="28"/>
  <c r="A584" i="28"/>
  <c r="A553" i="28"/>
  <c r="A361" i="28"/>
  <c r="A550" i="28"/>
  <c r="A274" i="28"/>
  <c r="A635" i="28"/>
  <c r="A180" i="28"/>
  <c r="A167" i="28"/>
  <c r="A122" i="28"/>
  <c r="A149" i="28"/>
  <c r="A109" i="28"/>
  <c r="A107" i="28"/>
  <c r="A166" i="28"/>
  <c r="A715" i="28"/>
  <c r="A493" i="28"/>
  <c r="A608" i="28"/>
  <c r="A262" i="28"/>
  <c r="A367" i="28"/>
  <c r="A394" i="28"/>
  <c r="A596" i="28"/>
  <c r="A448" i="28"/>
  <c r="A557" i="28"/>
  <c r="A504" i="28"/>
  <c r="A325" i="28"/>
  <c r="A536" i="28"/>
  <c r="A105" i="28"/>
  <c r="A695" i="28"/>
  <c r="A194" i="28"/>
  <c r="A612" i="28"/>
  <c r="A639" i="28"/>
  <c r="A606" i="28"/>
  <c r="A583" i="28"/>
  <c r="A682" i="28"/>
  <c r="A91" i="28"/>
  <c r="A376" i="28"/>
  <c r="A165" i="28"/>
  <c r="A60" i="28"/>
  <c r="A542" i="28"/>
  <c r="A457" i="28"/>
  <c r="A649" i="28"/>
  <c r="A379" i="28"/>
  <c r="A295" i="28"/>
  <c r="A216" i="28"/>
  <c r="A618" i="28"/>
  <c r="A195" i="28"/>
  <c r="A586" i="28"/>
  <c r="A345" i="28"/>
  <c r="A480" i="28"/>
  <c r="A412" i="28"/>
  <c r="A617" i="28"/>
  <c r="A204" i="28"/>
  <c r="A92" i="28"/>
  <c r="A97" i="28"/>
  <c r="A429" i="28"/>
  <c r="A684" i="28"/>
  <c r="A646" i="28"/>
  <c r="A534" i="28"/>
  <c r="A294" i="28"/>
  <c r="A147" i="28"/>
  <c r="A151" i="28"/>
  <c r="A369" i="28"/>
  <c r="A266" i="28"/>
  <c r="A186" i="28"/>
  <c r="A675" i="28"/>
  <c r="A533" i="28"/>
  <c r="A51" i="28"/>
  <c r="A44" i="28"/>
  <c r="A40" i="28"/>
  <c r="A660" i="28"/>
  <c r="A712" i="28"/>
  <c r="A300" i="28"/>
  <c r="A489" i="28"/>
  <c r="A531" i="28"/>
  <c r="A357" i="28"/>
  <c r="A648" i="28"/>
  <c r="A508" i="28"/>
  <c r="A640" i="28"/>
  <c r="A355" i="28"/>
  <c r="A318" i="28"/>
  <c r="A598" i="28"/>
  <c r="A571" i="28"/>
  <c r="A271" i="28"/>
  <c r="A673" i="28"/>
  <c r="A251" i="28"/>
  <c r="A437" i="28"/>
  <c r="A364" i="28"/>
  <c r="A267" i="28"/>
  <c r="A406" i="28"/>
  <c r="A637" i="28"/>
  <c r="A435" i="28"/>
  <c r="A404" i="28"/>
  <c r="A205" i="28"/>
  <c r="A419" i="28"/>
  <c r="A723" i="28"/>
  <c r="A692" i="28"/>
  <c r="A72" i="28"/>
  <c r="A568" i="28"/>
  <c r="A390" i="28"/>
  <c r="A273" i="28"/>
  <c r="A538" i="28"/>
  <c r="A574" i="28"/>
  <c r="A380" i="28"/>
  <c r="A278" i="28"/>
  <c r="A451" i="28"/>
  <c r="A512" i="28"/>
  <c r="A446" i="28"/>
  <c r="A228" i="28"/>
  <c r="A335" i="28"/>
  <c r="A102" i="28"/>
  <c r="A162" i="28"/>
  <c r="A132" i="28"/>
  <c r="A181" i="28"/>
  <c r="A549" i="28"/>
  <c r="A358" i="28"/>
  <c r="A332" i="28"/>
  <c r="A311" i="28"/>
  <c r="A705" i="28"/>
  <c r="A409" i="28"/>
  <c r="A585" i="28"/>
  <c r="A431" i="28"/>
  <c r="A509" i="28"/>
  <c r="A422" i="28"/>
  <c r="A544" i="28"/>
  <c r="A150" i="28"/>
  <c r="A110" i="28"/>
  <c r="A137" i="28"/>
  <c r="A75" i="28"/>
  <c r="A623" i="28"/>
  <c r="A382" i="28"/>
  <c r="A400" i="28"/>
  <c r="A662" i="28"/>
  <c r="A706" i="28"/>
  <c r="A443" i="28"/>
  <c r="A417" i="28"/>
  <c r="A209" i="28"/>
  <c r="A516" i="28"/>
  <c r="A286" i="28"/>
  <c r="A683" i="28"/>
  <c r="A76" i="28"/>
  <c r="A79" i="28"/>
  <c r="A523" i="28"/>
  <c r="A249" i="28"/>
  <c r="A202" i="28"/>
  <c r="A330" i="28"/>
  <c r="A616" i="28"/>
  <c r="A392" i="28"/>
  <c r="A396" i="28"/>
  <c r="A183" i="28"/>
  <c r="A35" i="28"/>
  <c r="A591" i="28"/>
  <c r="A283" i="28"/>
  <c r="A426" i="28"/>
  <c r="A532" i="28"/>
  <c r="A372" i="28"/>
  <c r="A691" i="28"/>
  <c r="A291" i="28"/>
  <c r="A614" i="28"/>
  <c r="A463" i="28"/>
  <c r="A336" i="28"/>
  <c r="A699" i="28"/>
  <c r="A211" i="28"/>
  <c r="A225" i="28"/>
  <c r="A535" i="28"/>
  <c r="A693" i="28"/>
  <c r="A95" i="28"/>
  <c r="A74" i="28"/>
  <c r="A393" i="28"/>
  <c r="A525" i="28"/>
  <c r="A461" i="28"/>
  <c r="A658" i="28"/>
  <c r="A620" i="28"/>
  <c r="A595" i="28"/>
  <c r="A661" i="28"/>
  <c r="A541" i="28"/>
  <c r="A196" i="28"/>
  <c r="A474" i="28"/>
  <c r="A631" i="28"/>
  <c r="A634" i="28"/>
  <c r="A106" i="28"/>
  <c r="A187" i="28"/>
  <c r="A526" i="28"/>
  <c r="A405" i="28"/>
  <c r="A359" i="28"/>
  <c r="A339" i="28"/>
  <c r="A33" i="28"/>
  <c r="A408" i="28"/>
  <c r="A597" i="28"/>
  <c r="A505" i="28"/>
  <c r="A378" i="28"/>
  <c r="A343" i="28"/>
  <c r="A383" i="28"/>
  <c r="A475" i="28"/>
  <c r="A441" i="28"/>
  <c r="A420" i="28"/>
  <c r="A338" i="28"/>
  <c r="A290" i="28"/>
  <c r="A513" i="28"/>
  <c r="A546" i="28"/>
  <c r="A632" i="28"/>
  <c r="A481" i="28"/>
  <c r="A545" i="28"/>
  <c r="A385" i="28"/>
  <c r="A356" i="28"/>
  <c r="A643" i="28"/>
  <c r="A264" i="28"/>
  <c r="A472" i="28"/>
  <c r="A521" i="28"/>
  <c r="A341" i="28"/>
  <c r="A563" i="28"/>
  <c r="A677" i="28"/>
  <c r="A240" i="28"/>
  <c r="A224" i="28"/>
  <c r="A310" i="28"/>
  <c r="A353" i="28"/>
  <c r="A407" i="28"/>
  <c r="A624" i="28"/>
  <c r="A543" i="28"/>
  <c r="A323" i="28"/>
  <c r="A577" i="28"/>
  <c r="A316" i="28"/>
  <c r="A164" i="28"/>
  <c r="A611" i="28"/>
  <c r="A347" i="28"/>
  <c r="A468" i="28"/>
  <c r="A593" i="28"/>
  <c r="A659" i="28"/>
  <c r="A497" i="28"/>
  <c r="A524" i="28"/>
  <c r="A710" i="28"/>
  <c r="A492" i="28"/>
  <c r="A561" i="28"/>
  <c r="A447" i="28"/>
  <c r="A136" i="28"/>
  <c r="A111" i="28"/>
  <c r="A121" i="28"/>
  <c r="A189" i="28"/>
  <c r="A134" i="28"/>
  <c r="A182" i="28"/>
  <c r="A381" i="28"/>
  <c r="A575" i="28"/>
  <c r="A483" i="28"/>
  <c r="A510" i="28"/>
  <c r="A296" i="28"/>
  <c r="A302" i="28"/>
  <c r="A619" i="28"/>
  <c r="A350" i="28"/>
  <c r="A269" i="28"/>
  <c r="A284" i="28"/>
  <c r="A213" i="28"/>
  <c r="A656" i="28"/>
  <c r="A418" i="28"/>
  <c r="A133" i="28"/>
  <c r="A68" i="28"/>
  <c r="A163" i="28"/>
  <c r="A438" i="28"/>
  <c r="A411" i="28"/>
  <c r="A570" i="28"/>
  <c r="A587" i="28"/>
  <c r="A552" i="28"/>
  <c r="A315" i="28"/>
  <c r="A615" i="28"/>
  <c r="A579" i="28"/>
  <c r="A622" i="28"/>
  <c r="A462" i="28"/>
  <c r="A664" i="28"/>
  <c r="A678" i="28"/>
  <c r="A360" i="28"/>
  <c r="A135" i="28"/>
  <c r="A73" i="28"/>
  <c r="A395" i="28"/>
  <c r="A78" i="28"/>
  <c r="A540" i="28"/>
  <c r="A676" i="28"/>
  <c r="A719" i="28"/>
  <c r="A208" i="28"/>
  <c r="A450" i="28"/>
  <c r="A707" i="28"/>
  <c r="A248" i="28"/>
  <c r="A456" i="28"/>
  <c r="A108" i="28"/>
  <c r="A71" i="28"/>
  <c r="A223" i="28"/>
  <c r="A657" i="28"/>
  <c r="A212" i="28"/>
  <c r="A277" i="28"/>
  <c r="A389" i="28"/>
  <c r="A601" i="28"/>
  <c r="A254" i="28"/>
  <c r="A498" i="28"/>
  <c r="A488" i="28"/>
  <c r="A298" i="28"/>
  <c r="A487" i="28"/>
  <c r="A276" i="28"/>
  <c r="A185" i="28"/>
  <c r="A80" i="28"/>
  <c r="A572" i="28"/>
  <c r="A306" i="28"/>
  <c r="A674" i="28"/>
  <c r="A103" i="28"/>
  <c r="A81" i="28"/>
  <c r="A698" i="28"/>
  <c r="A638" i="28"/>
  <c r="A242" i="28"/>
  <c r="A104" i="28"/>
  <c r="A138" i="28"/>
  <c r="A566" i="28"/>
  <c r="A680" i="28"/>
  <c r="A179" i="28"/>
  <c r="A172" i="28"/>
  <c r="A77" i="28"/>
  <c r="A234" i="28"/>
  <c r="A13" i="28"/>
  <c r="A32" i="28"/>
  <c r="A221" i="28"/>
  <c r="A314" i="28"/>
  <c r="A241" i="28"/>
  <c r="A326" i="28"/>
  <c r="A641" i="28"/>
  <c r="A236" i="28"/>
  <c r="A327" i="28"/>
  <c r="A387" i="28"/>
  <c r="A413" i="28"/>
  <c r="A373" i="28"/>
  <c r="A215" i="28"/>
  <c r="A670" i="28"/>
  <c r="A708" i="28"/>
  <c r="A442" i="28"/>
  <c r="A12" i="28"/>
  <c r="A629" i="28"/>
  <c r="A464" i="28"/>
  <c r="A528" i="28"/>
  <c r="A304" i="28"/>
  <c r="A299" i="28"/>
  <c r="A322" i="28"/>
  <c r="A235" i="28"/>
  <c r="A711" i="28"/>
  <c r="A333" i="28"/>
  <c r="A514" i="28"/>
  <c r="A599" i="28"/>
  <c r="A440" i="28"/>
  <c r="A709" i="28"/>
  <c r="A486" i="28"/>
  <c r="A9" i="28"/>
  <c r="A600" i="28"/>
  <c r="A453" i="28"/>
  <c r="A288" i="28"/>
  <c r="A694" i="28"/>
  <c r="A375" i="28"/>
  <c r="A289" i="28"/>
  <c r="A548" i="28"/>
  <c r="A346" i="28"/>
  <c r="A651" i="28"/>
  <c r="A399" i="28"/>
  <c r="A539" i="28"/>
  <c r="A342" i="28"/>
  <c r="A199" i="28"/>
  <c r="A371" i="28"/>
  <c r="J151" i="24"/>
  <c r="A140" i="28"/>
  <c r="J76" i="24"/>
  <c r="A65" i="28"/>
  <c r="A270" i="28"/>
  <c r="A507" i="28"/>
  <c r="Q11" i="28"/>
  <c r="A636" i="28"/>
  <c r="L14" i="24"/>
  <c r="A501" i="28"/>
  <c r="J215" i="24"/>
  <c r="A207" i="28"/>
  <c r="J198" i="24"/>
  <c r="A190" i="28"/>
  <c r="J238" i="24"/>
  <c r="A230" i="28"/>
  <c r="J80" i="24"/>
  <c r="A69" i="28"/>
  <c r="J183" i="24"/>
  <c r="A171" i="28"/>
  <c r="J140" i="24"/>
  <c r="A129" i="28"/>
  <c r="J139" i="24"/>
  <c r="A128" i="28"/>
  <c r="J254" i="24"/>
  <c r="A246" i="28"/>
  <c r="J25" i="24"/>
  <c r="A25" i="28"/>
  <c r="J155" i="24"/>
  <c r="A144" i="28"/>
  <c r="J31" i="24"/>
  <c r="A31" i="28"/>
  <c r="J142" i="24"/>
  <c r="A131" i="28"/>
  <c r="J126" i="24"/>
  <c r="A115" i="28"/>
  <c r="J267" i="24"/>
  <c r="A259" i="28"/>
  <c r="J95" i="24"/>
  <c r="A84" i="28"/>
  <c r="J227" i="24"/>
  <c r="A219" i="28"/>
  <c r="J99" i="24"/>
  <c r="A88" i="28"/>
  <c r="A176" i="28"/>
  <c r="J93" i="24"/>
  <c r="A82" i="28"/>
  <c r="J100" i="24"/>
  <c r="A89" i="28"/>
  <c r="J169" i="24"/>
  <c r="A156" i="28"/>
  <c r="J240" i="24"/>
  <c r="A232" i="28"/>
  <c r="J167" i="24"/>
  <c r="A154" i="28"/>
  <c r="J237" i="24"/>
  <c r="A229" i="28"/>
  <c r="J200" i="24"/>
  <c r="A192" i="28"/>
  <c r="J241" i="24"/>
  <c r="A233" i="28"/>
  <c r="J265" i="24"/>
  <c r="A257" i="28"/>
  <c r="J26" i="24"/>
  <c r="A26" i="28"/>
  <c r="J101" i="24"/>
  <c r="A90" i="28"/>
  <c r="J107" i="24"/>
  <c r="A96" i="28"/>
  <c r="J135" i="24"/>
  <c r="A124" i="28"/>
  <c r="J165" i="24"/>
  <c r="A152" i="28"/>
  <c r="J125" i="24"/>
  <c r="A114" i="28"/>
  <c r="J127" i="24"/>
  <c r="A116" i="28"/>
  <c r="J110" i="24"/>
  <c r="A99" i="28"/>
  <c r="J266" i="24"/>
  <c r="A258" i="28"/>
  <c r="J111" i="24"/>
  <c r="A100" i="28"/>
  <c r="J252" i="24"/>
  <c r="A244" i="28"/>
  <c r="J81" i="24"/>
  <c r="A70" i="28"/>
  <c r="J154" i="24"/>
  <c r="A143" i="28"/>
  <c r="A28" i="28"/>
  <c r="J28" i="24"/>
  <c r="J105" i="24"/>
  <c r="A94" i="28"/>
  <c r="J130" i="24"/>
  <c r="A119" i="28"/>
  <c r="J129" i="24"/>
  <c r="A118" i="28"/>
  <c r="J255" i="24"/>
  <c r="A247" i="28"/>
  <c r="J30" i="24"/>
  <c r="A30" i="28"/>
  <c r="AI5" i="24"/>
  <c r="J214" i="24"/>
  <c r="A206" i="28"/>
  <c r="J225" i="24"/>
  <c r="A217" i="28"/>
  <c r="J134" i="24"/>
  <c r="A123" i="28"/>
  <c r="J182" i="24"/>
  <c r="A170" i="28"/>
  <c r="J124" i="24"/>
  <c r="A113" i="28"/>
  <c r="J253" i="24"/>
  <c r="A245" i="28"/>
  <c r="J136" i="24"/>
  <c r="A125" i="28"/>
  <c r="J211" i="24"/>
  <c r="A203" i="28"/>
  <c r="J29" i="24"/>
  <c r="A29" i="28"/>
  <c r="J131" i="24"/>
  <c r="A120" i="28"/>
  <c r="J97" i="24"/>
  <c r="A86" i="28"/>
  <c r="J251" i="24"/>
  <c r="A243" i="28"/>
  <c r="J141" i="24"/>
  <c r="A130" i="28"/>
  <c r="J157" i="24"/>
  <c r="A146" i="28"/>
  <c r="J192" i="24"/>
  <c r="A184" i="28"/>
  <c r="J150" i="24"/>
  <c r="A139" i="28"/>
  <c r="J96" i="24"/>
  <c r="A85" i="28"/>
  <c r="J171" i="24"/>
  <c r="A158" i="28"/>
  <c r="J153" i="24"/>
  <c r="A142" i="28"/>
  <c r="J209" i="24"/>
  <c r="A201" i="28"/>
  <c r="J11" i="24"/>
  <c r="A11" i="28"/>
  <c r="J27" i="24"/>
  <c r="A27" i="28"/>
  <c r="J98" i="24"/>
  <c r="A87" i="28"/>
  <c r="J128" i="24"/>
  <c r="A117" i="28"/>
  <c r="J185" i="24"/>
  <c r="A173" i="28"/>
  <c r="A177" i="28"/>
  <c r="J77" i="24"/>
  <c r="A66" i="28"/>
  <c r="J228" i="24"/>
  <c r="A220" i="28"/>
  <c r="AD5" i="24"/>
  <c r="AB20" i="24"/>
  <c r="AD20" i="24"/>
  <c r="AC20" i="24"/>
  <c r="Z20" i="24"/>
  <c r="AA20" i="24"/>
  <c r="AE20" i="24"/>
  <c r="AH20" i="24"/>
  <c r="AF20" i="24"/>
  <c r="W20" i="24"/>
  <c r="X20" i="24"/>
  <c r="AG20" i="24"/>
  <c r="Z5" i="24"/>
  <c r="AH11" i="24" s="1"/>
  <c r="X21" i="24"/>
  <c r="W21" i="24"/>
  <c r="AF21" i="24"/>
  <c r="AD21" i="24"/>
  <c r="AB21" i="24"/>
  <c r="AA21" i="24"/>
  <c r="AE21" i="24"/>
  <c r="Z21" i="24"/>
  <c r="AC21" i="24"/>
  <c r="Y21" i="24"/>
  <c r="AH21" i="24"/>
  <c r="AG21" i="24"/>
  <c r="AJ5" i="24"/>
  <c r="AA5" i="24"/>
  <c r="AH12" i="24" s="1"/>
  <c r="AF5" i="28"/>
  <c r="AG20" i="28"/>
  <c r="AD20" i="28"/>
  <c r="AH20" i="28"/>
  <c r="W20" i="28"/>
  <c r="AC20" i="28"/>
  <c r="AB20" i="28"/>
  <c r="AD5" i="28"/>
  <c r="AB22" i="28"/>
  <c r="W22" i="28"/>
  <c r="AD22" i="28"/>
  <c r="X22" i="28"/>
  <c r="AA22" i="28"/>
  <c r="AE22" i="28"/>
  <c r="AH22" i="28"/>
  <c r="AG22" i="28"/>
  <c r="AF22" i="28"/>
  <c r="Z22" i="28"/>
  <c r="AC22" i="28"/>
  <c r="Y22" i="28"/>
  <c r="AG5" i="28"/>
  <c r="R21" i="28"/>
  <c r="R21" i="24" s="1"/>
  <c r="AI5" i="28"/>
  <c r="AE5" i="28"/>
  <c r="Y5" i="28"/>
  <c r="R10" i="28"/>
  <c r="R10" i="24" s="1"/>
  <c r="AH16" i="28"/>
  <c r="AF21" i="28"/>
  <c r="W21" i="28"/>
  <c r="AB21" i="28"/>
  <c r="X21" i="28"/>
  <c r="AA21" i="28"/>
  <c r="AC21" i="28"/>
  <c r="AE21" i="28"/>
  <c r="Z21" i="28"/>
  <c r="AH21" i="28"/>
  <c r="AG21" i="28"/>
  <c r="AD21" i="28"/>
  <c r="Y21" i="28"/>
  <c r="AH17" i="28"/>
  <c r="X5" i="28" l="1"/>
  <c r="AJ5" i="28"/>
  <c r="AH5" i="28"/>
  <c r="R14" i="28"/>
  <c r="R14" i="24" s="1"/>
  <c r="R18" i="28"/>
  <c r="R18" i="24" s="1"/>
  <c r="AE20" i="28"/>
  <c r="AF20" i="28"/>
  <c r="X20" i="28"/>
  <c r="AA20" i="28"/>
  <c r="Y20" i="28"/>
  <c r="R20" i="28"/>
  <c r="R20" i="24" s="1"/>
  <c r="R22" i="28"/>
  <c r="R22" i="24" s="1"/>
  <c r="R17" i="28"/>
  <c r="R17" i="24" s="1"/>
  <c r="R12" i="28"/>
  <c r="R12" i="24" s="1"/>
  <c r="AH9" i="28"/>
  <c r="AH19" i="28"/>
  <c r="AH18" i="28"/>
  <c r="AH17" i="24"/>
  <c r="AB5" i="28"/>
  <c r="AC5" i="24"/>
  <c r="AH14" i="24" s="1"/>
  <c r="AH13" i="28"/>
  <c r="W22" i="24"/>
  <c r="X22" i="24"/>
  <c r="AD22" i="24"/>
  <c r="AG22" i="24"/>
  <c r="AH16" i="24"/>
  <c r="Y22" i="24"/>
  <c r="AC22" i="24"/>
  <c r="AB5" i="24"/>
  <c r="AH13" i="24" s="1"/>
  <c r="P36" i="28"/>
  <c r="R8" i="28"/>
  <c r="R8" i="24" s="1"/>
  <c r="AH5" i="24"/>
  <c r="AK5" i="24"/>
  <c r="R13" i="28"/>
  <c r="R13" i="24" s="1"/>
  <c r="M27" i="28"/>
  <c r="R30" i="28"/>
  <c r="R27" i="28"/>
  <c r="L28" i="28"/>
  <c r="P29" i="28"/>
  <c r="AH14" i="28"/>
  <c r="Q35" i="28"/>
  <c r="M30" i="28"/>
  <c r="R31" i="28"/>
  <c r="AH15" i="28"/>
  <c r="O36" i="28"/>
  <c r="O32" i="28"/>
  <c r="AH15" i="24"/>
  <c r="M33" i="28"/>
  <c r="Q36" i="28"/>
  <c r="P30" i="28"/>
  <c r="Q33" i="28"/>
  <c r="O26" i="28"/>
  <c r="P34" i="28"/>
  <c r="M32" i="28"/>
  <c r="A128" i="24"/>
  <c r="A27" i="24"/>
  <c r="A209" i="24"/>
  <c r="A171" i="24"/>
  <c r="N36" i="28"/>
  <c r="W33" i="28" s="1"/>
  <c r="Z5" i="28"/>
  <c r="AH11" i="28" s="1"/>
  <c r="AH10" i="24"/>
  <c r="Q26" i="28"/>
  <c r="A251" i="24"/>
  <c r="A253" i="24"/>
  <c r="A225" i="24"/>
  <c r="A137" i="24"/>
  <c r="A269" i="24"/>
  <c r="A123" i="24"/>
  <c r="A138" i="24"/>
  <c r="A94" i="24"/>
  <c r="A152" i="24"/>
  <c r="L33" i="28"/>
  <c r="P26" i="28"/>
  <c r="R32" i="28"/>
  <c r="M36" i="28"/>
  <c r="Q32" i="28"/>
  <c r="R36" i="28"/>
  <c r="L31" i="28"/>
  <c r="AH10" i="28"/>
  <c r="R11" i="28"/>
  <c r="R11" i="24" s="1"/>
  <c r="P27" i="28"/>
  <c r="Q27" i="28"/>
  <c r="O27" i="28"/>
  <c r="N35" i="28"/>
  <c r="O33" i="28"/>
  <c r="N34" i="28"/>
  <c r="L34" i="28"/>
  <c r="R26" i="28"/>
  <c r="M28" i="28"/>
  <c r="N30" i="28"/>
  <c r="L30" i="28"/>
  <c r="R34" i="28"/>
  <c r="P33" i="28"/>
  <c r="P35" i="28"/>
  <c r="N26" i="28"/>
  <c r="L32" i="28"/>
  <c r="M29" i="28"/>
  <c r="Q30" i="28"/>
  <c r="O35" i="28"/>
  <c r="O34" i="28"/>
  <c r="Q28" i="28"/>
  <c r="A77" i="24"/>
  <c r="A255" i="24"/>
  <c r="A130" i="24"/>
  <c r="A81" i="24"/>
  <c r="A111" i="24"/>
  <c r="A110" i="24"/>
  <c r="A125" i="24"/>
  <c r="A135" i="24"/>
  <c r="A101" i="24"/>
  <c r="A265" i="24"/>
  <c r="A200" i="24"/>
  <c r="A167" i="24"/>
  <c r="A169" i="24"/>
  <c r="A93" i="24"/>
  <c r="A76" i="24"/>
  <c r="A186" i="24"/>
  <c r="A264" i="24"/>
  <c r="AH22" i="24"/>
  <c r="AF22" i="24"/>
  <c r="AB22" i="24"/>
  <c r="AE22" i="24"/>
  <c r="Z22" i="24"/>
  <c r="A201" i="24"/>
  <c r="A150" i="24"/>
  <c r="A131" i="24"/>
  <c r="A182" i="24"/>
  <c r="A227" i="24"/>
  <c r="A24" i="24"/>
  <c r="A30" i="24"/>
  <c r="A105" i="24"/>
  <c r="A252" i="24"/>
  <c r="A127" i="24"/>
  <c r="A107" i="24"/>
  <c r="A26" i="24"/>
  <c r="A237" i="24"/>
  <c r="A240" i="24"/>
  <c r="A100" i="24"/>
  <c r="A263" i="24"/>
  <c r="A239" i="24"/>
  <c r="R29" i="28"/>
  <c r="A157" i="24"/>
  <c r="A211" i="24"/>
  <c r="A267" i="24"/>
  <c r="A142" i="24"/>
  <c r="A155" i="24"/>
  <c r="A254" i="24"/>
  <c r="A140" i="24"/>
  <c r="A80" i="24"/>
  <c r="A198" i="24"/>
  <c r="A12" i="24"/>
  <c r="A539" i="24"/>
  <c r="A438" i="24"/>
  <c r="A509" i="24"/>
  <c r="A526" i="24"/>
  <c r="A626" i="24"/>
  <c r="A603" i="24"/>
  <c r="A533" i="24"/>
  <c r="A578" i="24"/>
  <c r="A291" i="24"/>
  <c r="A393" i="24"/>
  <c r="A462" i="24"/>
  <c r="A534" i="24"/>
  <c r="A430" i="24"/>
  <c r="A476" i="24"/>
  <c r="A593" i="24"/>
  <c r="A422" i="24"/>
  <c r="A677" i="24"/>
  <c r="A697" i="24"/>
  <c r="A311" i="24"/>
  <c r="A699" i="24"/>
  <c r="A463" i="24"/>
  <c r="A624" i="24"/>
  <c r="A283" i="24"/>
  <c r="A370" i="24"/>
  <c r="A394" i="24"/>
  <c r="A584" i="24"/>
  <c r="A388" i="24"/>
  <c r="A383" i="24"/>
  <c r="A505" i="24"/>
  <c r="A443" i="24"/>
  <c r="A698" i="24"/>
  <c r="A380" i="24"/>
  <c r="A373" i="24"/>
  <c r="A362" i="24"/>
  <c r="A668" i="24"/>
  <c r="A551" i="24"/>
  <c r="A459" i="24"/>
  <c r="A588" i="24"/>
  <c r="A483" i="24"/>
  <c r="A353" i="24"/>
  <c r="A434" i="24"/>
  <c r="A359" i="24"/>
  <c r="A511" i="24"/>
  <c r="A346" i="24"/>
  <c r="A627" i="24"/>
  <c r="A691" i="24"/>
  <c r="A507" i="24"/>
  <c r="A616" i="24"/>
  <c r="A402" i="24"/>
  <c r="A538" i="24"/>
  <c r="A337" i="24"/>
  <c r="A290" i="24"/>
  <c r="A366" i="24"/>
  <c r="A579" i="24"/>
  <c r="A450" i="24"/>
  <c r="A256" i="24"/>
  <c r="A687" i="24"/>
  <c r="A455" i="24"/>
  <c r="A413" i="24"/>
  <c r="A577" i="24"/>
  <c r="A276" i="24"/>
  <c r="A416" i="24"/>
  <c r="A470" i="24"/>
  <c r="A364" i="24"/>
  <c r="A474" i="24"/>
  <c r="A544" i="24"/>
  <c r="A550" i="24"/>
  <c r="A23" i="24"/>
  <c r="A16" i="24"/>
  <c r="A50" i="24"/>
  <c r="A48" i="24"/>
  <c r="A75" i="24"/>
  <c r="A52" i="24"/>
  <c r="A20" i="24"/>
  <c r="A57" i="24"/>
  <c r="A54" i="24"/>
  <c r="A34" i="24"/>
  <c r="A17" i="24"/>
  <c r="A61" i="24"/>
  <c r="A303" i="24"/>
  <c r="A553" i="24"/>
  <c r="A260" i="24"/>
  <c r="A710" i="24"/>
  <c r="A662" i="24"/>
  <c r="A545" i="24"/>
  <c r="A647" i="24"/>
  <c r="A340" i="24"/>
  <c r="A713" i="24"/>
  <c r="A349" i="24"/>
  <c r="A595" i="24"/>
  <c r="A675" i="24"/>
  <c r="A436" i="24"/>
  <c r="A285" i="24"/>
  <c r="A444" i="24"/>
  <c r="A451" i="24"/>
  <c r="A456" i="24"/>
  <c r="A674" i="24"/>
  <c r="A514" i="24"/>
  <c r="A431" i="24"/>
  <c r="A307" i="24"/>
  <c r="A506" i="24"/>
  <c r="A331" i="24"/>
  <c r="A563" i="24"/>
  <c r="A527" i="24"/>
  <c r="A555" i="24"/>
  <c r="A487" i="24"/>
  <c r="A441" i="24"/>
  <c r="A274" i="24"/>
  <c r="A278" i="24"/>
  <c r="A485" i="24"/>
  <c r="A638" i="24"/>
  <c r="A219" i="24"/>
  <c r="A723" i="24"/>
  <c r="A363" i="24"/>
  <c r="A480" i="24"/>
  <c r="A447" i="24"/>
  <c r="A320" i="24"/>
  <c r="A411" i="24"/>
  <c r="A312" i="24"/>
  <c r="A623" i="24"/>
  <c r="A532" i="24"/>
  <c r="A664" i="24"/>
  <c r="A309" i="24"/>
  <c r="A495" i="24"/>
  <c r="A202" i="24"/>
  <c r="A461" i="24"/>
  <c r="A621" i="24"/>
  <c r="A203" i="24"/>
  <c r="A695" i="24"/>
  <c r="A568" i="24"/>
  <c r="A460" i="24"/>
  <c r="A464" i="24"/>
  <c r="A442" i="24"/>
  <c r="A567" i="24"/>
  <c r="A355" i="24"/>
  <c r="A658" i="24"/>
  <c r="A519" i="24"/>
  <c r="A314" i="24"/>
  <c r="A333" i="24"/>
  <c r="A472" i="24"/>
  <c r="A682" i="24"/>
  <c r="A223" i="24"/>
  <c r="A367" i="24"/>
  <c r="A620" i="24"/>
  <c r="A207" i="24"/>
  <c r="A636" i="24"/>
  <c r="A488" i="24"/>
  <c r="A690" i="24"/>
  <c r="A652" i="24"/>
  <c r="A397" i="24"/>
  <c r="A714" i="24"/>
  <c r="A650" i="24"/>
  <c r="A605" i="24"/>
  <c r="A356" i="24"/>
  <c r="A693" i="24"/>
  <c r="A326" i="24"/>
  <c r="A334" i="24"/>
  <c r="A250" i="24"/>
  <c r="A706" i="24"/>
  <c r="A218" i="24"/>
  <c r="A574" i="24"/>
  <c r="A590" i="24"/>
  <c r="A396" i="24"/>
  <c r="A471" i="24"/>
  <c r="A729" i="24"/>
  <c r="A351" i="24"/>
  <c r="A521" i="24"/>
  <c r="A712" i="24"/>
  <c r="A683" i="24"/>
  <c r="A489" i="24"/>
  <c r="A490" i="24"/>
  <c r="A232" i="24"/>
  <c r="A454" i="24"/>
  <c r="A703" i="24"/>
  <c r="A243" i="24"/>
  <c r="A212" i="24"/>
  <c r="A730" i="24"/>
  <c r="A189" i="24"/>
  <c r="A91" i="24"/>
  <c r="A148" i="24"/>
  <c r="A375" i="24"/>
  <c r="A494" i="24"/>
  <c r="A332" i="24"/>
  <c r="A302" i="24"/>
  <c r="A635" i="24"/>
  <c r="A726" i="24"/>
  <c r="A433" i="24"/>
  <c r="A262" i="24"/>
  <c r="A280" i="24"/>
  <c r="A277" i="24"/>
  <c r="A631" i="24"/>
  <c r="A429" i="24"/>
  <c r="A599" i="24"/>
  <c r="A432" i="24"/>
  <c r="A426" i="24"/>
  <c r="A528" i="24"/>
  <c r="A515" i="24"/>
  <c r="A439" i="24"/>
  <c r="A648" i="24"/>
  <c r="A8" i="24"/>
  <c r="A74" i="24"/>
  <c r="A14" i="24"/>
  <c r="A58" i="24"/>
  <c r="A68" i="24"/>
  <c r="A18" i="24"/>
  <c r="A78" i="24"/>
  <c r="A65" i="24"/>
  <c r="A62" i="24"/>
  <c r="A47" i="24"/>
  <c r="A70" i="24"/>
  <c r="A59" i="24"/>
  <c r="A15" i="24"/>
  <c r="A72" i="24"/>
  <c r="A536" i="24"/>
  <c r="A371" i="24"/>
  <c r="A547" i="24"/>
  <c r="A630" i="24"/>
  <c r="A612" i="24"/>
  <c r="A523" i="24"/>
  <c r="A640" i="24"/>
  <c r="A576" i="24"/>
  <c r="A418" i="24"/>
  <c r="A318" i="24"/>
  <c r="A684" i="24"/>
  <c r="A673" i="24"/>
  <c r="A327" i="24"/>
  <c r="A688" i="24"/>
  <c r="A403" i="24"/>
  <c r="A727" i="24"/>
  <c r="A517" i="24"/>
  <c r="A646" i="24"/>
  <c r="A610" i="24"/>
  <c r="A399" i="24"/>
  <c r="A542" i="24"/>
  <c r="A672" i="24"/>
  <c r="A701" i="24"/>
  <c r="A499" i="24"/>
  <c r="A316" i="24"/>
  <c r="A410" i="24"/>
  <c r="A520" i="24"/>
  <c r="A708" i="24"/>
  <c r="A473" i="24"/>
  <c r="A344" i="24"/>
  <c r="A651" i="24"/>
  <c r="A354" i="24"/>
  <c r="A345" i="24"/>
  <c r="A350" i="24"/>
  <c r="A342" i="24"/>
  <c r="A467" i="24"/>
  <c r="A661" i="24"/>
  <c r="A376" i="24"/>
  <c r="A689" i="24"/>
  <c r="A654" i="24"/>
  <c r="A537" i="24"/>
  <c r="A304" i="24"/>
  <c r="A619" i="24"/>
  <c r="A440" i="24"/>
  <c r="A502" i="24"/>
  <c r="A229" i="24"/>
  <c r="A313" i="24"/>
  <c r="A524" i="24"/>
  <c r="A205" i="24"/>
  <c r="A493" i="24"/>
  <c r="A273" i="24"/>
  <c r="A300" i="24"/>
  <c r="A286" i="24"/>
  <c r="A596" i="24"/>
  <c r="A425" i="24"/>
  <c r="A279" i="24"/>
  <c r="A479" i="24"/>
  <c r="A558" i="24"/>
  <c r="A497" i="24"/>
  <c r="A294" i="24"/>
  <c r="A246" i="24"/>
  <c r="A660" i="24"/>
  <c r="A390" i="24"/>
  <c r="A247" i="24"/>
  <c r="A325" i="24"/>
  <c r="A491" i="24"/>
  <c r="A561" i="24"/>
  <c r="A339" i="24"/>
  <c r="A680" i="24"/>
  <c r="A437" i="24"/>
  <c r="A361" i="24"/>
  <c r="A257" i="24"/>
  <c r="A484" i="24"/>
  <c r="A457" i="24"/>
  <c r="A224" i="24"/>
  <c r="A298" i="24"/>
  <c r="A221" i="24"/>
  <c r="A445" i="24"/>
  <c r="A415" i="24"/>
  <c r="A611" i="24"/>
  <c r="A435" i="24"/>
  <c r="A607" i="24"/>
  <c r="A446" i="24"/>
  <c r="A319" i="24"/>
  <c r="A284" i="24"/>
  <c r="A427" i="24"/>
  <c r="A669" i="24"/>
  <c r="A449" i="24"/>
  <c r="A330" i="24"/>
  <c r="A498" i="24"/>
  <c r="A365" i="24"/>
  <c r="A559" i="24"/>
  <c r="A569" i="24"/>
  <c r="A643" i="24"/>
  <c r="A716" i="24"/>
  <c r="A554" i="24"/>
  <c r="A529" i="24"/>
  <c r="A406" i="24"/>
  <c r="A615" i="24"/>
  <c r="A492" i="24"/>
  <c r="A721" i="24"/>
  <c r="A655" i="24"/>
  <c r="A513" i="24"/>
  <c r="A543" i="24"/>
  <c r="A597" i="24"/>
  <c r="A549" i="24"/>
  <c r="A67" i="24"/>
  <c r="A49" i="24"/>
  <c r="A64" i="24"/>
  <c r="A35" i="24"/>
  <c r="A21" i="24"/>
  <c r="A60" i="24"/>
  <c r="A51" i="24"/>
  <c r="A22" i="24"/>
  <c r="A379" i="24"/>
  <c r="A293" i="24"/>
  <c r="A374" i="24"/>
  <c r="A531" i="24"/>
  <c r="A423" i="24"/>
  <c r="A600" i="24"/>
  <c r="A540" i="24"/>
  <c r="A679" i="24"/>
  <c r="A622" i="24"/>
  <c r="A685" i="24"/>
  <c r="A270" i="24"/>
  <c r="A564" i="24"/>
  <c r="A292" i="24"/>
  <c r="A557" i="24"/>
  <c r="A306" i="24"/>
  <c r="A613" i="24"/>
  <c r="A601" i="24"/>
  <c r="A385" i="24"/>
  <c r="A633" i="24"/>
  <c r="A606" i="24"/>
  <c r="A657" i="24"/>
  <c r="A512" i="24"/>
  <c r="A272" i="24"/>
  <c r="A522" i="24"/>
  <c r="A412" i="24"/>
  <c r="A305" i="24"/>
  <c r="A609" i="24"/>
  <c r="A381" i="24"/>
  <c r="A453" i="24"/>
  <c r="A541" i="24"/>
  <c r="A372" i="24"/>
  <c r="A348" i="24"/>
  <c r="A217" i="24"/>
  <c r="A315" i="24"/>
  <c r="A602" i="24"/>
  <c r="A417" i="24"/>
  <c r="A641" i="24"/>
  <c r="A389" i="24"/>
  <c r="A614" i="24"/>
  <c r="A496" i="24"/>
  <c r="A275" i="24"/>
  <c r="A637" i="24"/>
  <c r="A598" i="24"/>
  <c r="A428" i="24"/>
  <c r="A391" i="24"/>
  <c r="A352" i="24"/>
  <c r="A244" i="24"/>
  <c r="A213" i="24"/>
  <c r="A248" i="24"/>
  <c r="A686" i="24"/>
  <c r="A628" i="24"/>
  <c r="A676" i="24"/>
  <c r="A477" i="24"/>
  <c r="A645" i="24"/>
  <c r="A649" i="24"/>
  <c r="A317" i="24"/>
  <c r="A503" i="24"/>
  <c r="A321" i="24"/>
  <c r="A400" i="24"/>
  <c r="A608" i="24"/>
  <c r="A249" i="24"/>
  <c r="A718" i="24"/>
  <c r="A565" i="24"/>
  <c r="A245" i="24"/>
  <c r="A287" i="24"/>
  <c r="A678" i="24"/>
  <c r="A452" i="24"/>
  <c r="A516" i="24"/>
  <c r="A570" i="24"/>
  <c r="A546" i="24"/>
  <c r="A725" i="24"/>
  <c r="A671" i="24"/>
  <c r="A639" i="24"/>
  <c r="A475" i="24"/>
  <c r="A296" i="24"/>
  <c r="A486" i="24"/>
  <c r="A552" i="24"/>
  <c r="A288" i="24"/>
  <c r="A204" i="24"/>
  <c r="A235" i="24"/>
  <c r="A618" i="24"/>
  <c r="A525" i="24"/>
  <c r="A582" i="24"/>
  <c r="A518" i="24"/>
  <c r="A500" i="24"/>
  <c r="A501" i="24"/>
  <c r="A572" i="24"/>
  <c r="A328" i="24"/>
  <c r="A424" i="24"/>
  <c r="A692" i="24"/>
  <c r="A310" i="24"/>
  <c r="A458" i="24"/>
  <c r="A230" i="24"/>
  <c r="A560" i="24"/>
  <c r="A724" i="24"/>
  <c r="A481" i="24"/>
  <c r="A113" i="24"/>
  <c r="A191" i="24"/>
  <c r="A88" i="24"/>
  <c r="A103" i="24"/>
  <c r="A179" i="24"/>
  <c r="A143" i="24"/>
  <c r="A115" i="24"/>
  <c r="A147" i="24"/>
  <c r="A194" i="24"/>
  <c r="A121" i="24"/>
  <c r="A176" i="24"/>
  <c r="A158" i="24"/>
  <c r="A178" i="24"/>
  <c r="A117" i="24"/>
  <c r="A368" i="24"/>
  <c r="A384" i="24"/>
  <c r="A707" i="24"/>
  <c r="A644" i="24"/>
  <c r="A13" i="24"/>
  <c r="A308" i="24"/>
  <c r="A717" i="24"/>
  <c r="A69" i="24"/>
  <c r="A53" i="24"/>
  <c r="A55" i="24"/>
  <c r="A719" i="24"/>
  <c r="A420" i="24"/>
  <c r="A696" i="24"/>
  <c r="A398" i="24"/>
  <c r="A387" i="24"/>
  <c r="A642" i="24"/>
  <c r="A336" i="24"/>
  <c r="A322" i="24"/>
  <c r="A343" i="24"/>
  <c r="A233" i="24"/>
  <c r="A715" i="24"/>
  <c r="A216" i="24"/>
  <c r="A338" i="24"/>
  <c r="A581" i="24"/>
  <c r="A535" i="24"/>
  <c r="A508" i="24"/>
  <c r="A468" i="24"/>
  <c r="A665" i="24"/>
  <c r="A210" i="24"/>
  <c r="A395" i="24"/>
  <c r="A341" i="24"/>
  <c r="A504" i="24"/>
  <c r="A617" i="24"/>
  <c r="A144" i="24"/>
  <c r="A162" i="24"/>
  <c r="A116" i="24"/>
  <c r="A145" i="24"/>
  <c r="A85" i="24"/>
  <c r="A102" i="24"/>
  <c r="A108" i="24"/>
  <c r="A173" i="24"/>
  <c r="A184" i="24"/>
  <c r="A180" i="24"/>
  <c r="A159" i="24"/>
  <c r="A177" i="24"/>
  <c r="A84" i="24"/>
  <c r="A90" i="24"/>
  <c r="A122" i="24"/>
  <c r="A133" i="24"/>
  <c r="A118" i="24"/>
  <c r="A197" i="24"/>
  <c r="A104" i="24"/>
  <c r="A335" i="24"/>
  <c r="A324" i="24"/>
  <c r="A79" i="24"/>
  <c r="A164" i="24"/>
  <c r="A92" i="24"/>
  <c r="A160" i="24"/>
  <c r="A114" i="24"/>
  <c r="A174" i="24"/>
  <c r="A281" i="24"/>
  <c r="A419" i="24"/>
  <c r="A530" i="24"/>
  <c r="A301" i="24"/>
  <c r="A573" i="24"/>
  <c r="A19" i="24"/>
  <c r="A71" i="24"/>
  <c r="A377" i="24"/>
  <c r="A722" i="24"/>
  <c r="A478" i="24"/>
  <c r="A289" i="24"/>
  <c r="A295" i="24"/>
  <c r="A556" i="24"/>
  <c r="A482" i="24"/>
  <c r="A705" i="24"/>
  <c r="A378" i="24"/>
  <c r="A323" i="24"/>
  <c r="A663" i="24"/>
  <c r="A694" i="24"/>
  <c r="A282" i="24"/>
  <c r="A666" i="24"/>
  <c r="A360" i="24"/>
  <c r="A592" i="24"/>
  <c r="A604" i="24"/>
  <c r="A271" i="24"/>
  <c r="A728" i="24"/>
  <c r="A591" i="24"/>
  <c r="A231" i="24"/>
  <c r="A329" i="24"/>
  <c r="A587" i="24"/>
  <c r="A632" i="24"/>
  <c r="A236" i="24"/>
  <c r="A132" i="24"/>
  <c r="A175" i="24"/>
  <c r="A89" i="24"/>
  <c r="A168" i="24"/>
  <c r="A161" i="24"/>
  <c r="A120" i="24"/>
  <c r="A119" i="24"/>
  <c r="A465" i="24"/>
  <c r="A583" i="24"/>
  <c r="A392" i="24"/>
  <c r="A33" i="24"/>
  <c r="A66" i="24"/>
  <c r="A32" i="24"/>
  <c r="A56" i="24"/>
  <c r="A585" i="24"/>
  <c r="A414" i="24"/>
  <c r="A369" i="24"/>
  <c r="A629" i="24"/>
  <c r="A408" i="24"/>
  <c r="A681" i="24"/>
  <c r="A594" i="24"/>
  <c r="A401" i="24"/>
  <c r="A220" i="24"/>
  <c r="A566" i="24"/>
  <c r="A562" i="24"/>
  <c r="A634" i="24"/>
  <c r="A704" i="24"/>
  <c r="A711" i="24"/>
  <c r="A720" i="24"/>
  <c r="A731" i="24"/>
  <c r="A358" i="24"/>
  <c r="A709" i="24"/>
  <c r="A466" i="24"/>
  <c r="A297" i="24"/>
  <c r="A404" i="24"/>
  <c r="A386" i="24"/>
  <c r="A222" i="24"/>
  <c r="A659" i="24"/>
  <c r="A195" i="24"/>
  <c r="A87" i="24"/>
  <c r="A86" i="24"/>
  <c r="A82" i="24"/>
  <c r="A190" i="24"/>
  <c r="A106" i="24"/>
  <c r="A172" i="24"/>
  <c r="A656" i="24"/>
  <c r="A258" i="24"/>
  <c r="A589" i="24"/>
  <c r="A299" i="24"/>
  <c r="A407" i="24"/>
  <c r="A63" i="24"/>
  <c r="A73" i="24"/>
  <c r="A9" i="24"/>
  <c r="A586" i="24"/>
  <c r="A357" i="24"/>
  <c r="A702" i="24"/>
  <c r="A575" i="24"/>
  <c r="A667" i="24"/>
  <c r="A448" i="24"/>
  <c r="A259" i="24"/>
  <c r="A409" i="24"/>
  <c r="A653" i="24"/>
  <c r="A405" i="24"/>
  <c r="A580" i="24"/>
  <c r="A625" i="24"/>
  <c r="A421" i="24"/>
  <c r="A234" i="24"/>
  <c r="A206" i="24"/>
  <c r="A548" i="24"/>
  <c r="A261" i="24"/>
  <c r="A347" i="24"/>
  <c r="A242" i="24"/>
  <c r="A469" i="24"/>
  <c r="A382" i="24"/>
  <c r="A670" i="24"/>
  <c r="A571" i="24"/>
  <c r="A700" i="24"/>
  <c r="A149" i="24"/>
  <c r="A188" i="24"/>
  <c r="A146" i="24"/>
  <c r="A196" i="24"/>
  <c r="A181" i="24"/>
  <c r="A193" i="24"/>
  <c r="A187" i="24"/>
  <c r="A83" i="24"/>
  <c r="A510" i="24"/>
  <c r="A163" i="24"/>
  <c r="A199" i="24"/>
  <c r="L27" i="28"/>
  <c r="N27" i="28"/>
  <c r="O29" i="28"/>
  <c r="P32" i="28"/>
  <c r="N31" i="28"/>
  <c r="N32" i="28"/>
  <c r="AC6" i="28" s="1"/>
  <c r="R33" i="28"/>
  <c r="L29" i="28"/>
  <c r="N33" i="28"/>
  <c r="X31" i="28" s="1"/>
  <c r="N28" i="28"/>
  <c r="O30" i="28"/>
  <c r="A228" i="24"/>
  <c r="A129" i="24"/>
  <c r="A154" i="24"/>
  <c r="A266" i="24"/>
  <c r="A165" i="24"/>
  <c r="A241" i="24"/>
  <c r="A151" i="24"/>
  <c r="M26" i="28"/>
  <c r="R28" i="28"/>
  <c r="M34" i="28"/>
  <c r="L36" i="28"/>
  <c r="L26" i="28"/>
  <c r="P31" i="28"/>
  <c r="Q29" i="28"/>
  <c r="O28" i="28"/>
  <c r="Y6" i="28" s="1"/>
  <c r="M31" i="28"/>
  <c r="M35" i="28"/>
  <c r="Q31" i="28"/>
  <c r="P28" i="28"/>
  <c r="O31" i="28"/>
  <c r="N29" i="28"/>
  <c r="Q34" i="28"/>
  <c r="R35" i="28"/>
  <c r="L35" i="28"/>
  <c r="A185" i="24"/>
  <c r="A98" i="24"/>
  <c r="A11" i="24"/>
  <c r="A153" i="24"/>
  <c r="A96" i="24"/>
  <c r="A192" i="24"/>
  <c r="A141" i="24"/>
  <c r="A97" i="24"/>
  <c r="A29" i="24"/>
  <c r="A136" i="24"/>
  <c r="A124" i="24"/>
  <c r="A134" i="24"/>
  <c r="A214" i="24"/>
  <c r="A28" i="24"/>
  <c r="A99" i="24"/>
  <c r="A95" i="24"/>
  <c r="A126" i="24"/>
  <c r="A31" i="24"/>
  <c r="A25" i="24"/>
  <c r="A139" i="24"/>
  <c r="A183" i="24"/>
  <c r="A238" i="24"/>
  <c r="A215" i="24"/>
  <c r="A112" i="24"/>
  <c r="A208" i="24"/>
  <c r="A170" i="24"/>
  <c r="A166" i="24"/>
  <c r="A268" i="24"/>
  <c r="A10" i="24"/>
  <c r="A226" i="24"/>
  <c r="A109" i="24"/>
  <c r="A156" i="24"/>
  <c r="AG5" i="24"/>
  <c r="X33" i="28"/>
  <c r="V20" i="24"/>
  <c r="U20" i="24" s="1"/>
  <c r="AG6" i="28"/>
  <c r="V21" i="24"/>
  <c r="U21" i="24" s="1"/>
  <c r="V21" i="28"/>
  <c r="U21" i="28" s="1"/>
  <c r="V22" i="28"/>
  <c r="U22" i="28" s="1"/>
  <c r="AH8" i="28"/>
  <c r="V20" i="28"/>
  <c r="U20" i="28" s="1"/>
  <c r="X6" i="28" l="1"/>
  <c r="X10" i="28" s="1"/>
  <c r="AG19" i="28"/>
  <c r="AG18" i="28"/>
  <c r="AH18" i="24"/>
  <c r="Y19" i="28"/>
  <c r="Y18" i="28"/>
  <c r="AC19" i="28"/>
  <c r="AC18" i="28"/>
  <c r="X19" i="28"/>
  <c r="X18" i="28"/>
  <c r="AH19" i="24"/>
  <c r="AG15" i="28"/>
  <c r="AG16" i="28"/>
  <c r="AG17" i="28"/>
  <c r="Y15" i="28"/>
  <c r="Y16" i="28"/>
  <c r="Y17" i="28"/>
  <c r="AC16" i="28"/>
  <c r="AC17" i="28"/>
  <c r="X14" i="28"/>
  <c r="X16" i="28"/>
  <c r="X17" i="28"/>
  <c r="X32" i="28"/>
  <c r="W6" i="28"/>
  <c r="W11" i="28" s="1"/>
  <c r="V22" i="24"/>
  <c r="U22" i="24" s="1"/>
  <c r="W32" i="28"/>
  <c r="Y11" i="28"/>
  <c r="AG9" i="28"/>
  <c r="U33" i="28"/>
  <c r="Z6" i="28"/>
  <c r="W12" i="28"/>
  <c r="X15" i="28"/>
  <c r="AG14" i="28"/>
  <c r="Y13" i="28"/>
  <c r="Y10" i="28"/>
  <c r="Y9" i="28"/>
  <c r="Y12" i="28"/>
  <c r="Y8" i="28"/>
  <c r="AD6" i="28"/>
  <c r="AD10" i="28" s="1"/>
  <c r="AC13" i="28"/>
  <c r="AC14" i="28"/>
  <c r="AB6" i="28"/>
  <c r="AC15" i="28"/>
  <c r="Y14" i="28"/>
  <c r="X12" i="28"/>
  <c r="R27" i="24"/>
  <c r="O27" i="24"/>
  <c r="R26" i="24"/>
  <c r="O26" i="24"/>
  <c r="P44" i="24"/>
  <c r="N41" i="24"/>
  <c r="P42" i="24"/>
  <c r="Q46" i="24"/>
  <c r="R46" i="24"/>
  <c r="P39" i="24"/>
  <c r="M44" i="24"/>
  <c r="R38" i="24"/>
  <c r="L35" i="24"/>
  <c r="O45" i="24"/>
  <c r="N47" i="24"/>
  <c r="O38" i="24"/>
  <c r="L37" i="24"/>
  <c r="R41" i="24"/>
  <c r="M45" i="24"/>
  <c r="M28" i="24"/>
  <c r="O29" i="24"/>
  <c r="L44" i="24"/>
  <c r="N29" i="24"/>
  <c r="Q32" i="24"/>
  <c r="Q30" i="24"/>
  <c r="R47" i="24"/>
  <c r="P41" i="24"/>
  <c r="O37" i="24"/>
  <c r="M31" i="24"/>
  <c r="P31" i="24"/>
  <c r="Q44" i="24"/>
  <c r="L34" i="24"/>
  <c r="Q31" i="24"/>
  <c r="M46" i="24"/>
  <c r="N37" i="24"/>
  <c r="R45" i="24"/>
  <c r="P38" i="24"/>
  <c r="P28" i="24"/>
  <c r="Q43" i="24"/>
  <c r="L27" i="24"/>
  <c r="N40" i="24"/>
  <c r="Q37" i="24"/>
  <c r="R37" i="24"/>
  <c r="O36" i="24"/>
  <c r="N39" i="24"/>
  <c r="L43" i="24"/>
  <c r="R36" i="24"/>
  <c r="N33" i="24"/>
  <c r="R31" i="24"/>
  <c r="R28" i="24"/>
  <c r="P34" i="24"/>
  <c r="R34" i="24"/>
  <c r="O41" i="24"/>
  <c r="Q27" i="24"/>
  <c r="P35" i="24"/>
  <c r="N32" i="24"/>
  <c r="M34" i="24"/>
  <c r="N30" i="24"/>
  <c r="P45" i="24"/>
  <c r="L41" i="24"/>
  <c r="N42" i="24"/>
  <c r="O31" i="24"/>
  <c r="P27" i="24"/>
  <c r="O44" i="24"/>
  <c r="P36" i="24"/>
  <c r="M32" i="24"/>
  <c r="L40" i="24"/>
  <c r="R39" i="24"/>
  <c r="M30" i="24"/>
  <c r="M33" i="24"/>
  <c r="Q39" i="24"/>
  <c r="M29" i="24"/>
  <c r="L31" i="24"/>
  <c r="L47" i="24"/>
  <c r="R35" i="24"/>
  <c r="O42" i="24"/>
  <c r="R40" i="24"/>
  <c r="Q34" i="24"/>
  <c r="O34" i="24"/>
  <c r="Q29" i="24"/>
  <c r="O46" i="24"/>
  <c r="L32" i="24"/>
  <c r="M38" i="24"/>
  <c r="L29" i="24"/>
  <c r="L26" i="24"/>
  <c r="N44" i="24"/>
  <c r="P43" i="24"/>
  <c r="O40" i="24"/>
  <c r="N31" i="24"/>
  <c r="M42" i="24"/>
  <c r="P40" i="24"/>
  <c r="L36" i="24"/>
  <c r="P26" i="24"/>
  <c r="N27" i="24"/>
  <c r="X6" i="24" s="1"/>
  <c r="M26" i="24"/>
  <c r="N26" i="24"/>
  <c r="W6" i="24" s="1"/>
  <c r="O35" i="24"/>
  <c r="N35" i="24"/>
  <c r="Q41" i="24"/>
  <c r="Q38" i="24"/>
  <c r="M37" i="24"/>
  <c r="R33" i="24"/>
  <c r="Q40" i="24"/>
  <c r="M41" i="24"/>
  <c r="L45" i="24"/>
  <c r="P46" i="24"/>
  <c r="P32" i="24"/>
  <c r="O39" i="24"/>
  <c r="Q47" i="24"/>
  <c r="L42" i="24"/>
  <c r="M35" i="24"/>
  <c r="N28" i="24"/>
  <c r="R29" i="24"/>
  <c r="N34" i="24"/>
  <c r="M47" i="24"/>
  <c r="L38" i="24"/>
  <c r="L39" i="24"/>
  <c r="R30" i="24"/>
  <c r="N38" i="24"/>
  <c r="R32" i="24"/>
  <c r="N36" i="24"/>
  <c r="L46" i="24"/>
  <c r="Q28" i="24"/>
  <c r="N45" i="24"/>
  <c r="O33" i="24"/>
  <c r="R43" i="24"/>
  <c r="L33" i="24"/>
  <c r="L30" i="24"/>
  <c r="L28" i="24"/>
  <c r="M36" i="24"/>
  <c r="P29" i="24"/>
  <c r="Q26" i="24"/>
  <c r="R42" i="24"/>
  <c r="N43" i="24"/>
  <c r="O32" i="24"/>
  <c r="P30" i="24"/>
  <c r="O30" i="24"/>
  <c r="O28" i="24"/>
  <c r="M40" i="24"/>
  <c r="O47" i="24"/>
  <c r="O43" i="24"/>
  <c r="Q35" i="24"/>
  <c r="P33" i="24"/>
  <c r="M27" i="24"/>
  <c r="M43" i="24"/>
  <c r="Q33" i="24"/>
  <c r="P37" i="24"/>
  <c r="R44" i="24"/>
  <c r="Q45" i="24"/>
  <c r="Q42" i="24"/>
  <c r="Q36" i="24"/>
  <c r="P47" i="24"/>
  <c r="M39" i="24"/>
  <c r="N46" i="24"/>
  <c r="AC10" i="28"/>
  <c r="AA6" i="28"/>
  <c r="AE6" i="28"/>
  <c r="W10" i="28"/>
  <c r="AG12" i="28"/>
  <c r="AG10" i="28"/>
  <c r="W31" i="28"/>
  <c r="U31" i="28" s="1"/>
  <c r="AF6" i="28"/>
  <c r="AC11" i="28"/>
  <c r="AC9" i="28"/>
  <c r="W8" i="28"/>
  <c r="W13" i="28"/>
  <c r="AG11" i="28"/>
  <c r="AG8" i="28"/>
  <c r="AG13" i="28"/>
  <c r="AC8" i="28"/>
  <c r="AC12" i="28"/>
  <c r="AD12" i="28"/>
  <c r="AD13" i="28"/>
  <c r="AD8" i="28"/>
  <c r="X13" i="28"/>
  <c r="X11" i="28"/>
  <c r="X9" i="28" l="1"/>
  <c r="X8" i="28"/>
  <c r="AD9" i="28"/>
  <c r="U32" i="28"/>
  <c r="W9" i="28"/>
  <c r="AF19" i="28"/>
  <c r="AF18" i="28"/>
  <c r="AE19" i="28"/>
  <c r="AE18" i="28"/>
  <c r="AA19" i="28"/>
  <c r="AA18" i="28"/>
  <c r="W18" i="24"/>
  <c r="W19" i="24"/>
  <c r="X18" i="24"/>
  <c r="X19" i="24"/>
  <c r="AB19" i="28"/>
  <c r="AB18" i="28"/>
  <c r="AD19" i="28"/>
  <c r="AD18" i="28"/>
  <c r="Z19" i="28"/>
  <c r="Z18" i="28"/>
  <c r="W19" i="28"/>
  <c r="W18" i="28"/>
  <c r="AF16" i="28"/>
  <c r="AF17" i="28"/>
  <c r="AE16" i="28"/>
  <c r="AE17" i="28"/>
  <c r="AA16" i="28"/>
  <c r="AA17" i="28"/>
  <c r="W9" i="24"/>
  <c r="W17" i="24"/>
  <c r="W16" i="24"/>
  <c r="X11" i="24"/>
  <c r="X17" i="24"/>
  <c r="X16" i="24"/>
  <c r="AB8" i="28"/>
  <c r="AB16" i="28"/>
  <c r="AB17" i="28"/>
  <c r="AD16" i="28"/>
  <c r="AD17" i="28"/>
  <c r="Z15" i="28"/>
  <c r="Z16" i="28"/>
  <c r="Z17" i="28"/>
  <c r="W15" i="28"/>
  <c r="W16" i="28"/>
  <c r="W17" i="28"/>
  <c r="X13" i="24"/>
  <c r="W14" i="28"/>
  <c r="X12" i="24"/>
  <c r="X9" i="24"/>
  <c r="X8" i="24"/>
  <c r="X10" i="24"/>
  <c r="AB6" i="24"/>
  <c r="Z11" i="28"/>
  <c r="Z14" i="28"/>
  <c r="Z8" i="28"/>
  <c r="W11" i="24"/>
  <c r="W12" i="24"/>
  <c r="W8" i="24"/>
  <c r="W10" i="24"/>
  <c r="W13" i="24"/>
  <c r="Z10" i="28"/>
  <c r="Z12" i="28"/>
  <c r="Z13" i="28"/>
  <c r="Z9" i="28"/>
  <c r="W15" i="24"/>
  <c r="W14" i="24"/>
  <c r="AB9" i="28"/>
  <c r="AB15" i="28"/>
  <c r="AB11" i="28"/>
  <c r="AB14" i="28"/>
  <c r="AB13" i="28"/>
  <c r="AB12" i="28"/>
  <c r="AE12" i="28"/>
  <c r="AE13" i="28"/>
  <c r="AE15" i="28"/>
  <c r="AE14" i="28"/>
  <c r="AF14" i="28"/>
  <c r="AF13" i="28"/>
  <c r="AF15" i="28"/>
  <c r="AF12" i="28"/>
  <c r="X14" i="24"/>
  <c r="X15" i="24"/>
  <c r="AB10" i="28"/>
  <c r="AA14" i="28"/>
  <c r="AA12" i="28"/>
  <c r="AA15" i="28"/>
  <c r="AA13" i="28"/>
  <c r="AD11" i="28"/>
  <c r="AD14" i="28"/>
  <c r="AD15" i="28"/>
  <c r="AE10" i="28"/>
  <c r="AE9" i="28"/>
  <c r="AE8" i="28"/>
  <c r="AE11" i="28"/>
  <c r="W32" i="24"/>
  <c r="X32" i="24"/>
  <c r="AE6" i="24"/>
  <c r="AF6" i="24"/>
  <c r="V35" i="24"/>
  <c r="AA6" i="24"/>
  <c r="AA10" i="28"/>
  <c r="AA9" i="28"/>
  <c r="AA8" i="28"/>
  <c r="AA11" i="28"/>
  <c r="Y6" i="24"/>
  <c r="AC6" i="24"/>
  <c r="AD6" i="24"/>
  <c r="W31" i="24"/>
  <c r="X31" i="24"/>
  <c r="AF10" i="28"/>
  <c r="AF11" i="28"/>
  <c r="AF9" i="28"/>
  <c r="AF8" i="28"/>
  <c r="Z6" i="24"/>
  <c r="V47" i="24"/>
  <c r="X33" i="24"/>
  <c r="W33" i="24"/>
  <c r="AG6" i="24"/>
  <c r="V16" i="28" l="1"/>
  <c r="U16" i="28" s="1"/>
  <c r="V18" i="28"/>
  <c r="U18" i="28" s="1"/>
  <c r="V17" i="28"/>
  <c r="U17" i="28" s="1"/>
  <c r="V19" i="28"/>
  <c r="U19" i="28" s="1"/>
  <c r="AG18" i="24"/>
  <c r="AG19" i="24"/>
  <c r="Z18" i="24"/>
  <c r="Z19" i="24"/>
  <c r="AD18" i="24"/>
  <c r="AD19" i="24"/>
  <c r="AC18" i="24"/>
  <c r="AC19" i="24"/>
  <c r="Y18" i="24"/>
  <c r="Y19" i="24"/>
  <c r="AA18" i="24"/>
  <c r="AA19" i="24"/>
  <c r="AF18" i="24"/>
  <c r="AF19" i="24"/>
  <c r="AE18" i="24"/>
  <c r="AE19" i="24"/>
  <c r="AB18" i="24"/>
  <c r="AB19" i="24"/>
  <c r="AG16" i="24"/>
  <c r="AG17" i="24"/>
  <c r="Z17" i="24"/>
  <c r="Z16" i="24"/>
  <c r="AD17" i="24"/>
  <c r="AD16" i="24"/>
  <c r="AC17" i="24"/>
  <c r="AC16" i="24"/>
  <c r="Y17" i="24"/>
  <c r="Y16" i="24"/>
  <c r="AA17" i="24"/>
  <c r="AA16" i="24"/>
  <c r="AF17" i="24"/>
  <c r="AF16" i="24"/>
  <c r="AE17" i="24"/>
  <c r="AE16" i="24"/>
  <c r="AB10" i="24"/>
  <c r="AB17" i="24"/>
  <c r="AB16" i="24"/>
  <c r="AB8" i="24"/>
  <c r="AB9" i="24"/>
  <c r="AB14" i="24"/>
  <c r="AB12" i="24"/>
  <c r="AB11" i="24"/>
  <c r="U33" i="24"/>
  <c r="AB15" i="24"/>
  <c r="AB13" i="24"/>
  <c r="V12" i="28"/>
  <c r="U12" i="28" s="1"/>
  <c r="V13" i="28"/>
  <c r="U13" i="28" s="1"/>
  <c r="V14" i="28"/>
  <c r="U14" i="28" s="1"/>
  <c r="V15" i="28"/>
  <c r="U15" i="28" s="1"/>
  <c r="V8" i="28"/>
  <c r="U8" i="28" s="1"/>
  <c r="Y15" i="24"/>
  <c r="Y14" i="24"/>
  <c r="Y12" i="24"/>
  <c r="Y13" i="24"/>
  <c r="AA15" i="24"/>
  <c r="AA14" i="24"/>
  <c r="AA13" i="24"/>
  <c r="AA12" i="24"/>
  <c r="V11" i="28"/>
  <c r="U11" i="28" s="1"/>
  <c r="AD15" i="24"/>
  <c r="AD14" i="24"/>
  <c r="AD13" i="24"/>
  <c r="AD12" i="24"/>
  <c r="V10" i="28"/>
  <c r="U10" i="28" s="1"/>
  <c r="AE15" i="24"/>
  <c r="AE14" i="24"/>
  <c r="AE12" i="24"/>
  <c r="AE13" i="24"/>
  <c r="V9" i="28"/>
  <c r="U9" i="28" s="1"/>
  <c r="AG15" i="24"/>
  <c r="AG14" i="24"/>
  <c r="AG13" i="24"/>
  <c r="AG12" i="24"/>
  <c r="Z15" i="24"/>
  <c r="Z14" i="24"/>
  <c r="Z13" i="24"/>
  <c r="AC14" i="24"/>
  <c r="AC15" i="24"/>
  <c r="AC12" i="24"/>
  <c r="AC13" i="24"/>
  <c r="AF15" i="24"/>
  <c r="AF14" i="24"/>
  <c r="AF12" i="24"/>
  <c r="AF13" i="24"/>
  <c r="AG10" i="24"/>
  <c r="AG8" i="24"/>
  <c r="AG11" i="24"/>
  <c r="AG9" i="24"/>
  <c r="AD11" i="24"/>
  <c r="AD9" i="24"/>
  <c r="AD10" i="24"/>
  <c r="AD8" i="24"/>
  <c r="Y8" i="24"/>
  <c r="Y10" i="24"/>
  <c r="Y9" i="24"/>
  <c r="Y11" i="24"/>
  <c r="AE11" i="24"/>
  <c r="AE9" i="24"/>
  <c r="AE8" i="24"/>
  <c r="AE10" i="24"/>
  <c r="AA9" i="24"/>
  <c r="AA11" i="24"/>
  <c r="AA8" i="24"/>
  <c r="AA10" i="24"/>
  <c r="Z12" i="24"/>
  <c r="Z9" i="24"/>
  <c r="Z11" i="24"/>
  <c r="Z8" i="24"/>
  <c r="Z10" i="24"/>
  <c r="AC10" i="24"/>
  <c r="AC9" i="24"/>
  <c r="AC11" i="24"/>
  <c r="AC8" i="24"/>
  <c r="AF9" i="24"/>
  <c r="AF8" i="24"/>
  <c r="AF11" i="24"/>
  <c r="AF10" i="24"/>
  <c r="V19" i="24" l="1"/>
  <c r="U19" i="24" s="1"/>
  <c r="V16" i="24"/>
  <c r="U16" i="24" s="1"/>
  <c r="V18" i="24"/>
  <c r="U18" i="24" s="1"/>
  <c r="V17" i="24"/>
  <c r="U17" i="24" s="1"/>
  <c r="V15" i="24"/>
  <c r="U15" i="24" s="1"/>
  <c r="V14" i="24"/>
  <c r="U14" i="24" s="1"/>
  <c r="V13" i="24"/>
  <c r="U13" i="24" s="1"/>
  <c r="V12" i="24"/>
  <c r="U12" i="24" s="1"/>
  <c r="V11" i="24"/>
  <c r="U11" i="24" s="1"/>
  <c r="V10" i="24"/>
  <c r="U10" i="24" s="1"/>
  <c r="V9" i="24"/>
  <c r="U9" i="24" s="1"/>
  <c r="V8" i="24"/>
  <c r="U8" i="24" s="1"/>
</calcChain>
</file>

<file path=xl/sharedStrings.xml><?xml version="1.0" encoding="utf-8"?>
<sst xmlns="http://schemas.openxmlformats.org/spreadsheetml/2006/main" count="2150" uniqueCount="455">
  <si>
    <t>DERSİN ADI</t>
  </si>
  <si>
    <t>SAAT</t>
  </si>
  <si>
    <t>SINIF</t>
  </si>
  <si>
    <t>ÖĞRETİM GÖREVLİSİNİN ADI SOYADI (A)</t>
  </si>
  <si>
    <t>II.DÖNEM</t>
  </si>
  <si>
    <t>IV.DÖNEM</t>
  </si>
  <si>
    <t>VİZE</t>
  </si>
  <si>
    <t>İnsan Kaynakları Yönetimi</t>
  </si>
  <si>
    <t>TARİH</t>
  </si>
  <si>
    <t>DERSLİK</t>
  </si>
  <si>
    <t>ÖĞRETİM GÖREVLİSİNİN ADI SOYADI</t>
  </si>
  <si>
    <t>ONDOKUZMAYIS ÜNİVERSİTESİ</t>
  </si>
  <si>
    <t>ÇARŞAMBA TİCARET BORSASI MESLEK YÜKSEKOKULU</t>
  </si>
  <si>
    <t>ÇAĞRI HİZMETLERİ PROGRAMI</t>
  </si>
  <si>
    <t>FİNAL SINAV TARİHLERİ</t>
  </si>
  <si>
    <t>ATİ101</t>
  </si>
  <si>
    <t>Atatürk İlkeleri ve İnkılap Tarihi I</t>
  </si>
  <si>
    <t>Müşteri İlişkileri Yönetimi</t>
  </si>
  <si>
    <t>TDİ101</t>
  </si>
  <si>
    <t>Türk Dili I</t>
  </si>
  <si>
    <t>YDİ101</t>
  </si>
  <si>
    <t>İngilizce I</t>
  </si>
  <si>
    <t>GÖZETMENLER</t>
  </si>
  <si>
    <t xml:space="preserve">DERS KODU  </t>
  </si>
  <si>
    <t>DERS KODU</t>
  </si>
  <si>
    <t>ÖĞR. SAYISI</t>
  </si>
  <si>
    <t>Dr. Öğretim Üyesi EVREN ERGÜN</t>
  </si>
  <si>
    <t>Meslek Hukuku ve Etiği</t>
  </si>
  <si>
    <t>İş Sağlığı ve Güvenliği</t>
  </si>
  <si>
    <t>Girişimcilik ve Yenilikçilik</t>
  </si>
  <si>
    <t>BİLGİSAYAR PROGRAMCILIĞI PROGRAMI</t>
  </si>
  <si>
    <t>BİLGİ GÜVENLİĞİ PROGRAMI</t>
  </si>
  <si>
    <t>BANKACILIK VE SİGORTACILIK PROGRAMI (II. ÖĞRETİM)</t>
  </si>
  <si>
    <t>SOSYAL GÜVENLİK PROGRAMI (II. ÖĞRETİM)</t>
  </si>
  <si>
    <t>ÖĞRETİM GÖREVLİSİ</t>
  </si>
  <si>
    <t>ÖĞRETİM ELEMANI</t>
  </si>
  <si>
    <t>GÖZETMEN</t>
  </si>
  <si>
    <t>DERSİN ÖĞRETİM ELEMANI</t>
  </si>
  <si>
    <t>ÖĞRETİM ELEMANI ADINI SEÇİNİZ</t>
  </si>
  <si>
    <t>SINAV GÖREVLERİ</t>
  </si>
  <si>
    <t>GÖZETMENLİK GÖREVLERİNİZ</t>
  </si>
  <si>
    <t>Arkadaşlar Tablo çakışmaları kontrol etmektedir. Ancak her arkadaşımızın sınav ve gözetmenlik görevlerini kontrol etmelerinde yarar vardır…..</t>
  </si>
  <si>
    <t>ÇM102</t>
  </si>
  <si>
    <t>ÇM104</t>
  </si>
  <si>
    <t>ÇM106</t>
  </si>
  <si>
    <t>ÇM114</t>
  </si>
  <si>
    <t>ÇM116</t>
  </si>
  <si>
    <t>ÇM108</t>
  </si>
  <si>
    <t>ÇM122</t>
  </si>
  <si>
    <t>Ticaret Hukuku</t>
  </si>
  <si>
    <t>Ofis Programları II</t>
  </si>
  <si>
    <t>Çağrı Merkezi Yönetimi II</t>
  </si>
  <si>
    <t>Çağrı Alma Tekniklerine Giriş</t>
  </si>
  <si>
    <t>Kişilerarası İletişim</t>
  </si>
  <si>
    <t>Temel ve Ticari Matematik</t>
  </si>
  <si>
    <t>ÇM202</t>
  </si>
  <si>
    <t>Çağrı Merkezleri için Temel Sat. Tek.</t>
  </si>
  <si>
    <t>ÇM206</t>
  </si>
  <si>
    <t>İletişim ve İkna</t>
  </si>
  <si>
    <t>ÇM208</t>
  </si>
  <si>
    <t>İş ve Sosyal Güvenlik Hukuku</t>
  </si>
  <si>
    <t>ÇM210</t>
  </si>
  <si>
    <t>Mesleki Yazışmalar ve Hızlı Yazım Tek.</t>
  </si>
  <si>
    <t>ÇM212</t>
  </si>
  <si>
    <t>Çatışma ve Stres Yönetim</t>
  </si>
  <si>
    <t>ÇM224</t>
  </si>
  <si>
    <t>ÇM236</t>
  </si>
  <si>
    <t>Toplantı Zaman Yönetimi</t>
  </si>
  <si>
    <t>ÇM242</t>
  </si>
  <si>
    <t>ÇM216</t>
  </si>
  <si>
    <t>Finansal Hizmet Pazarlaması</t>
  </si>
  <si>
    <t>Öğr. Gör. Ömer YILMAZ</t>
  </si>
  <si>
    <t>Öğr.Gör. Elif ATAMAN</t>
  </si>
  <si>
    <t>Öğr. Gör. Dursun KIRMEMİŞ</t>
  </si>
  <si>
    <t>Dr. Öğretim Üyesi Evren ERGÜN</t>
  </si>
  <si>
    <t>Öğr. Gör. Aslı TOSYALI KARADAĞ</t>
  </si>
  <si>
    <t>Öğr. Gör. Mürsel KAN</t>
  </si>
  <si>
    <t>Öğr. Gör. Tuğba Cansu TOPALLI</t>
  </si>
  <si>
    <t>Öğr. Gör. Elif ATAMAN</t>
  </si>
  <si>
    <t>Öğr. Gör. Dr. Azize Zehra ÇELENLİ BAŞARAN</t>
  </si>
  <si>
    <t>Öğr. Gör. Seval ŞENGEZER</t>
  </si>
  <si>
    <t>SGP102</t>
  </si>
  <si>
    <t>Sosyal Güvenliğe Giriş</t>
  </si>
  <si>
    <t>SGP104</t>
  </si>
  <si>
    <t>Genel Muhasebe II</t>
  </si>
  <si>
    <t>SGP106</t>
  </si>
  <si>
    <t>Makro Ekonomi</t>
  </si>
  <si>
    <t>SGP108</t>
  </si>
  <si>
    <t>İş Sağlığı ve İş Güvenliği</t>
  </si>
  <si>
    <t>SGP110</t>
  </si>
  <si>
    <t>SGP112</t>
  </si>
  <si>
    <t>Ticari Matematik</t>
  </si>
  <si>
    <t>SGP202</t>
  </si>
  <si>
    <t>Sosyal Güvenlik Hukuku II</t>
  </si>
  <si>
    <t>SGP204</t>
  </si>
  <si>
    <t>İş Hukuku Uygulamaları</t>
  </si>
  <si>
    <t>SGP206</t>
  </si>
  <si>
    <t>İşletmelerde Sosyal Güvenlik Uygulamaları</t>
  </si>
  <si>
    <t>SGP208</t>
  </si>
  <si>
    <t>Sosyal Güvenliğin Güncel Sorunları</t>
  </si>
  <si>
    <t>SGP210</t>
  </si>
  <si>
    <t>Girişimcilik</t>
  </si>
  <si>
    <t>SGP212</t>
  </si>
  <si>
    <t>Sigorta Pazarlaması</t>
  </si>
  <si>
    <t>SGP214</t>
  </si>
  <si>
    <t>SGK Veri Girişi Uygulamaları</t>
  </si>
  <si>
    <t>SGP216</t>
  </si>
  <si>
    <t>SGP218</t>
  </si>
  <si>
    <t>SGP220</t>
  </si>
  <si>
    <t>Muhasebe Denetimi</t>
  </si>
  <si>
    <t>Öğr. Gör. Turgay YAVUZARSLAN</t>
  </si>
  <si>
    <t>Öğr. Gör. Serkan VARAN</t>
  </si>
  <si>
    <t>Öğr. Gör. Mustafa SOLMAZ</t>
  </si>
  <si>
    <t>A201</t>
  </si>
  <si>
    <t>A202</t>
  </si>
  <si>
    <t>LAB3</t>
  </si>
  <si>
    <t>MUV106</t>
  </si>
  <si>
    <t>MUV102</t>
  </si>
  <si>
    <t>A202-D202</t>
  </si>
  <si>
    <t>Öğr. Gör. Tunahan BİLGİN</t>
  </si>
  <si>
    <t>MUV104</t>
  </si>
  <si>
    <t>MUV110</t>
  </si>
  <si>
    <t>MUV146</t>
  </si>
  <si>
    <t>MUV144</t>
  </si>
  <si>
    <t>Finansal Yönetim</t>
  </si>
  <si>
    <t>MUV112</t>
  </si>
  <si>
    <t>Ofis  Programları II</t>
  </si>
  <si>
    <t>MUV148</t>
  </si>
  <si>
    <t>MUV142</t>
  </si>
  <si>
    <t>Vergi Hukuku</t>
  </si>
  <si>
    <t>ÇMUV268</t>
  </si>
  <si>
    <t>Borçlar Hukuku</t>
  </si>
  <si>
    <t>ÇMUV254</t>
  </si>
  <si>
    <t>İş Yeri Eğitimi</t>
  </si>
  <si>
    <t>ÇMUV256</t>
  </si>
  <si>
    <t>İş Yeri Uygulaması</t>
  </si>
  <si>
    <t>ÇMUV252</t>
  </si>
  <si>
    <t>Muhasebe Uygulamaları</t>
  </si>
  <si>
    <t>ÇMUV270</t>
  </si>
  <si>
    <t>Mesleki Belgeler ve Yazışmalar</t>
  </si>
  <si>
    <t>ÇMUV260</t>
  </si>
  <si>
    <t>Dış Ticaret İşlemleri ve Muhasebesi</t>
  </si>
  <si>
    <t>ÇMUV266</t>
  </si>
  <si>
    <t>İstatistik</t>
  </si>
  <si>
    <t>ÇMUV276</t>
  </si>
  <si>
    <t>Bilgisayarlı Muhasebe</t>
  </si>
  <si>
    <t>ÇMUV274</t>
  </si>
  <si>
    <t>Sermaye Piyasası ve Borsalar</t>
  </si>
  <si>
    <t>ÇMUV258</t>
  </si>
  <si>
    <t>Finansal Yatırım Araçları</t>
  </si>
  <si>
    <t>BAN114</t>
  </si>
  <si>
    <t>BAN101</t>
  </si>
  <si>
    <t>BAN128</t>
  </si>
  <si>
    <t>BAN132</t>
  </si>
  <si>
    <t>BAN130</t>
  </si>
  <si>
    <t>Finansal Piyasalar ve Yat.Araçları</t>
  </si>
  <si>
    <t>BAN110</t>
  </si>
  <si>
    <t>BAN108</t>
  </si>
  <si>
    <t>BAN126</t>
  </si>
  <si>
    <t>Sigortacılık Branşları ve Teknikleri</t>
  </si>
  <si>
    <t>BAN106</t>
  </si>
  <si>
    <t>Sigortacılık I</t>
  </si>
  <si>
    <t>BAN124</t>
  </si>
  <si>
    <t>Ticaret ve Borçlar Hukuku</t>
  </si>
  <si>
    <t>BAN252</t>
  </si>
  <si>
    <t>Acente Yönetimi</t>
  </si>
  <si>
    <t>BAN234</t>
  </si>
  <si>
    <t>Uluslararası Bankacılık</t>
  </si>
  <si>
    <t>BAN244</t>
  </si>
  <si>
    <t>Poliçe Üretim ve Sunum Teknikleri</t>
  </si>
  <si>
    <t>BAN246</t>
  </si>
  <si>
    <t>Temel Eksperlik Bilgileri</t>
  </si>
  <si>
    <t>BAN230</t>
  </si>
  <si>
    <t>İşyeri Eğitimi</t>
  </si>
  <si>
    <t>BAN232</t>
  </si>
  <si>
    <t>İşyeri Uygulaması</t>
  </si>
  <si>
    <t>BAN240</t>
  </si>
  <si>
    <t>Banka ve Sigorta İşl. Muhasebesi</t>
  </si>
  <si>
    <t>BAN254</t>
  </si>
  <si>
    <t>Mesleki Yazışmalar ve Hızlı Yaz.Tek.</t>
  </si>
  <si>
    <t>Öğr. Gör.Muıstafa SOLMAZ</t>
  </si>
  <si>
    <t>Öğr. Gör. Abdulkadir ERYILMAZ</t>
  </si>
  <si>
    <t>Öğr. Gör. Abdulkadir ERYILMAZ - Öğr.Gör.Elif ATAMAN</t>
  </si>
  <si>
    <t>Öğr. Gör.Serkan VARAN</t>
  </si>
  <si>
    <t>VERİ TABANI I</t>
  </si>
  <si>
    <t>BİLGİSAYAR DONANIMI</t>
  </si>
  <si>
    <t>MESLEKİ MATEMATİK</t>
  </si>
  <si>
    <t>İŞ SAĞLIĞI VE İŞÇİ GÜVENLİĞİ</t>
  </si>
  <si>
    <t>WEB EDİTÖRÜ</t>
  </si>
  <si>
    <t>YAZILIM MİMARİLERİ</t>
  </si>
  <si>
    <t>OYUN PROGRAMLAMA</t>
  </si>
  <si>
    <t>İŞYERİ EĞİTİMİ</t>
  </si>
  <si>
    <t>İŞ YERİ UYGULAMASI</t>
  </si>
  <si>
    <t>SİSTEM ANALİZİ VE TASARIMI</t>
  </si>
  <si>
    <t>NESNE TABANLI PROGRAMLAMA II</t>
  </si>
  <si>
    <t>İNTERNET PROGRAMCILIĞI</t>
  </si>
  <si>
    <t>GÖRSEL PROGRAMLAMA</t>
  </si>
  <si>
    <t>SUNUCU İŞLETİM SİSTEMİ</t>
  </si>
  <si>
    <t>Öğr. Gör. Neslihan YÖNDEMİR ÇALIŞKAN</t>
  </si>
  <si>
    <t>Öğr. Gör. Tuğba CANSU TOPALLI</t>
  </si>
  <si>
    <t>Öğr. Gör. Sema BİLGİLİ</t>
  </si>
  <si>
    <t>Öğr. Gör. Hakan Can ALTUNAY</t>
  </si>
  <si>
    <t>VERİ YAPILARI VE PROGRAMLAMA</t>
  </si>
  <si>
    <t>BİLİŞİM HUKUKU</t>
  </si>
  <si>
    <t>WEB TASARIMININ TEMELLERİ</t>
  </si>
  <si>
    <t>BİLGİ VE AĞ GÜVENLİĞİ</t>
  </si>
  <si>
    <t>JAVA PROGRAMLAMA</t>
  </si>
  <si>
    <t>GİRİŞİMCİLİK VE YENİLİKÇİLİK</t>
  </si>
  <si>
    <t>BİLGİSAYAR AĞLARININ PROGRAMLANMASI</t>
  </si>
  <si>
    <t>GÜVENLİK DUVARI ÇÖZÜM UYGULAMALARI</t>
  </si>
  <si>
    <t>SANALLAŞTIRMA TEKNOLOJİLERİ</t>
  </si>
  <si>
    <t>AĞ GÜVENLİK UYGULAMALARI</t>
  </si>
  <si>
    <t>KRİPTOLOJİ ALGORİTMALARI</t>
  </si>
  <si>
    <t>GÜVENLİK DENETİM SÜRECİ VE YÖNETİMİ</t>
  </si>
  <si>
    <t>Öğr. Gör. Emre ENGİN</t>
  </si>
  <si>
    <t>BAN102</t>
  </si>
  <si>
    <t>BİP262</t>
  </si>
  <si>
    <t>BİP260</t>
  </si>
  <si>
    <t>BİP252</t>
  </si>
  <si>
    <t>BİP254</t>
  </si>
  <si>
    <t>BİP256</t>
  </si>
  <si>
    <t>BİP258</t>
  </si>
  <si>
    <t>BİP228</t>
  </si>
  <si>
    <t>BİP226</t>
  </si>
  <si>
    <t>BİP104</t>
  </si>
  <si>
    <t>BİP110</t>
  </si>
  <si>
    <t>BİP102</t>
  </si>
  <si>
    <t>BİP122</t>
  </si>
  <si>
    <t>BİP126</t>
  </si>
  <si>
    <t>BİP106</t>
  </si>
  <si>
    <t>BGP106</t>
  </si>
  <si>
    <t>BGP112</t>
  </si>
  <si>
    <t>BGP114</t>
  </si>
  <si>
    <t>BGP110</t>
  </si>
  <si>
    <t>BGP104</t>
  </si>
  <si>
    <t>BGP108</t>
  </si>
  <si>
    <t>BGP102</t>
  </si>
  <si>
    <t>BGP234</t>
  </si>
  <si>
    <t>BGP226</t>
  </si>
  <si>
    <t>BGP224</t>
  </si>
  <si>
    <t>BGP232</t>
  </si>
  <si>
    <t>BGP228</t>
  </si>
  <si>
    <t>BGP218</t>
  </si>
  <si>
    <t>BGP230</t>
  </si>
  <si>
    <t>Öğr. Gör. Muharrem Selçuk ÖZKAN</t>
  </si>
  <si>
    <t>D103</t>
  </si>
  <si>
    <t>Öğr. Gör. AslıTOSYALI KARADAĞ</t>
  </si>
  <si>
    <t>Mesleki Matematik</t>
  </si>
  <si>
    <t>Web Tasarımının Temelleri</t>
  </si>
  <si>
    <t>ÇM101</t>
  </si>
  <si>
    <t>Genel İşletme</t>
  </si>
  <si>
    <t>ÇM103</t>
  </si>
  <si>
    <t>Ofis Programları I</t>
  </si>
  <si>
    <t>ÇM105</t>
  </si>
  <si>
    <t>Çağrı Merkezi Yönetimi I</t>
  </si>
  <si>
    <t>ÇM107</t>
  </si>
  <si>
    <t>Temel Hukuk</t>
  </si>
  <si>
    <t>ÇM113</t>
  </si>
  <si>
    <t>İletişim</t>
  </si>
  <si>
    <t>ÇM109</t>
  </si>
  <si>
    <t>ÇM115</t>
  </si>
  <si>
    <t>Genel Ekonomi</t>
  </si>
  <si>
    <t>ÇM201</t>
  </si>
  <si>
    <t>Çağrı Merkezlerinde Öçlme ve Değ.</t>
  </si>
  <si>
    <t>ÇM205</t>
  </si>
  <si>
    <t>Halkla İlişkiler</t>
  </si>
  <si>
    <t>ÇM207</t>
  </si>
  <si>
    <t>Klavye Kullanımı</t>
  </si>
  <si>
    <t>ÇM209</t>
  </si>
  <si>
    <t>ÇM211</t>
  </si>
  <si>
    <t>Sözel İletişim ve Hitabet</t>
  </si>
  <si>
    <t>ÇM223</t>
  </si>
  <si>
    <t>Çağrı Alma Teknikleri</t>
  </si>
  <si>
    <t>ÇM213</t>
  </si>
  <si>
    <t>ÇM215</t>
  </si>
  <si>
    <t>Pazarlama</t>
  </si>
  <si>
    <t>ÇM217</t>
  </si>
  <si>
    <t>Temel Bankacılık ve Sig. Hizm.</t>
  </si>
  <si>
    <t>SGP101</t>
  </si>
  <si>
    <t>Sosyal Politikaya Giriş</t>
  </si>
  <si>
    <t>SGP103</t>
  </si>
  <si>
    <t>SGP105</t>
  </si>
  <si>
    <t>Genel Muhasebe I</t>
  </si>
  <si>
    <t>SGP107</t>
  </si>
  <si>
    <t>Mikro İktisat</t>
  </si>
  <si>
    <t>SGP109</t>
  </si>
  <si>
    <t>SGP111</t>
  </si>
  <si>
    <t>SGP113</t>
  </si>
  <si>
    <t>SGP115</t>
  </si>
  <si>
    <t>SGP215</t>
  </si>
  <si>
    <t>Mali Tablolar Analizi</t>
  </si>
  <si>
    <t>SGP203</t>
  </si>
  <si>
    <t>Sosyal Güvenlik Hukuku I</t>
  </si>
  <si>
    <t>SGP205</t>
  </si>
  <si>
    <t>İş Hukuku</t>
  </si>
  <si>
    <t>SGP219</t>
  </si>
  <si>
    <t>SGP201</t>
  </si>
  <si>
    <t>Paket Programlar</t>
  </si>
  <si>
    <t>SGP213</t>
  </si>
  <si>
    <t>SGP207</t>
  </si>
  <si>
    <t>Ticaret Huk. ve Borçlar Huk.</t>
  </si>
  <si>
    <t>SGP217</t>
  </si>
  <si>
    <t>SGP209</t>
  </si>
  <si>
    <t>Sigortacılık</t>
  </si>
  <si>
    <t>SGP211</t>
  </si>
  <si>
    <t>Sigorta Hukuku</t>
  </si>
  <si>
    <t>MUV101</t>
  </si>
  <si>
    <t>Genel Muhasebe-I</t>
  </si>
  <si>
    <t>MUV131</t>
  </si>
  <si>
    <t>MUV109</t>
  </si>
  <si>
    <t>MUV113</t>
  </si>
  <si>
    <t>MUV103</t>
  </si>
  <si>
    <t>MUV129</t>
  </si>
  <si>
    <t>MUV111</t>
  </si>
  <si>
    <t>MUV105</t>
  </si>
  <si>
    <t>Mikro Ekonomi</t>
  </si>
  <si>
    <t>MUV107</t>
  </si>
  <si>
    <t>MUV269</t>
  </si>
  <si>
    <t>İnşaat Muhasebesi</t>
  </si>
  <si>
    <t>MUV203</t>
  </si>
  <si>
    <t>Şirketler Muhasebesi</t>
  </si>
  <si>
    <t>MUV281</t>
  </si>
  <si>
    <t>MUV271</t>
  </si>
  <si>
    <t>MUV201</t>
  </si>
  <si>
    <t>Maliyet Muhasebesi</t>
  </si>
  <si>
    <t>MUV249</t>
  </si>
  <si>
    <t>Paket Programlar ve E-Uyg.</t>
  </si>
  <si>
    <t>MUV283</t>
  </si>
  <si>
    <t>Türk Vergi Sistemi</t>
  </si>
  <si>
    <t>BAN129</t>
  </si>
  <si>
    <t>BAN123</t>
  </si>
  <si>
    <t>BAN125</t>
  </si>
  <si>
    <t>BAN105</t>
  </si>
  <si>
    <t>BAN231</t>
  </si>
  <si>
    <t>Mali Tablolar ve Kredi Analizi</t>
  </si>
  <si>
    <t>BAN225</t>
  </si>
  <si>
    <t>Banka-Sigorta İşlemleri ve Uyg</t>
  </si>
  <si>
    <t>BAN245</t>
  </si>
  <si>
    <t>BAN239</t>
  </si>
  <si>
    <t>Portföy Yönetimi</t>
  </si>
  <si>
    <t>BAN229</t>
  </si>
  <si>
    <t>BES ve Hayat Sigortaları</t>
  </si>
  <si>
    <t>BAN203</t>
  </si>
  <si>
    <t>Bankacılık ve Sigorta Hukuku</t>
  </si>
  <si>
    <t>BAN227</t>
  </si>
  <si>
    <t>Pazarlama ve Satış Yönetimi</t>
  </si>
  <si>
    <t>BİP105</t>
  </si>
  <si>
    <t>BİP101</t>
  </si>
  <si>
    <t>Matematik</t>
  </si>
  <si>
    <t>BİP109</t>
  </si>
  <si>
    <t>Ofis Yazılımları</t>
  </si>
  <si>
    <t>BİP117</t>
  </si>
  <si>
    <t>Ağ Temelleri</t>
  </si>
  <si>
    <t>BİP111</t>
  </si>
  <si>
    <t>Yazılım Kurulumu ve Yönetimi</t>
  </si>
  <si>
    <t>BİP103</t>
  </si>
  <si>
    <t>Programlama Temelleri</t>
  </si>
  <si>
    <t>BİP209</t>
  </si>
  <si>
    <t>Grafik ve Animasyon</t>
  </si>
  <si>
    <t>BİP225</t>
  </si>
  <si>
    <t>Açık Kaynak İşletim Sistemi</t>
  </si>
  <si>
    <t>BİP207</t>
  </si>
  <si>
    <t>Veri Tabanı-II</t>
  </si>
  <si>
    <t>BİP203</t>
  </si>
  <si>
    <t>İnternet Programcılığı-I</t>
  </si>
  <si>
    <t>BİP201</t>
  </si>
  <si>
    <t>Görsel Programlama-I</t>
  </si>
  <si>
    <t>BİP205</t>
  </si>
  <si>
    <t>Nesne Tabanlı Programlama-I</t>
  </si>
  <si>
    <t>BİP227</t>
  </si>
  <si>
    <t>Mobil Programlama</t>
  </si>
  <si>
    <t>BGP105</t>
  </si>
  <si>
    <t>BGP113</t>
  </si>
  <si>
    <t>BGP115</t>
  </si>
  <si>
    <t>BGP117</t>
  </si>
  <si>
    <t>BGP107</t>
  </si>
  <si>
    <t>İşletim Sistemleri</t>
  </si>
  <si>
    <t>BGP101</t>
  </si>
  <si>
    <t>BGP215</t>
  </si>
  <si>
    <t>Kişisel Güvenlik Teknolojileri</t>
  </si>
  <si>
    <t>BGP223</t>
  </si>
  <si>
    <t>BGP221</t>
  </si>
  <si>
    <t>Savunma Algoritmaları</t>
  </si>
  <si>
    <t>BGP201</t>
  </si>
  <si>
    <t>Kimlik ve Kaynak Yönetimi</t>
  </si>
  <si>
    <t>BGP219</t>
  </si>
  <si>
    <t>İleri Ağ Teknolojileri</t>
  </si>
  <si>
    <t>BGP225</t>
  </si>
  <si>
    <t>WEB ve Uyg. Sunucu Saldırıları</t>
  </si>
  <si>
    <t>BGP217</t>
  </si>
  <si>
    <t>GÖZETMEN 1</t>
  </si>
  <si>
    <t>GÖZETMEN 2</t>
  </si>
  <si>
    <t>GÖZETMEN 3</t>
  </si>
  <si>
    <t>GÖZETMEN 4</t>
  </si>
  <si>
    <t xml:space="preserve">GÖZETMEN </t>
  </si>
  <si>
    <t>BİRLEŞTİR</t>
  </si>
  <si>
    <t>Sayın;</t>
  </si>
  <si>
    <t xml:space="preserve">                              Sınav görevleriniz aşağıda tabloda listelenmiştir.</t>
  </si>
  <si>
    <t>D101</t>
  </si>
  <si>
    <t>D102</t>
  </si>
  <si>
    <t>D202</t>
  </si>
  <si>
    <t>Çağrı</t>
  </si>
  <si>
    <t>Banka</t>
  </si>
  <si>
    <t>Sos Güv</t>
  </si>
  <si>
    <t>Muhasebe</t>
  </si>
  <si>
    <t>Bil Prog</t>
  </si>
  <si>
    <t>Bilg Güv</t>
  </si>
  <si>
    <t>ORT</t>
  </si>
  <si>
    <t>A201-D202</t>
  </si>
  <si>
    <t>II Sınıf</t>
  </si>
  <si>
    <t>I Sınıf</t>
  </si>
  <si>
    <t>I.DÖNEM</t>
  </si>
  <si>
    <t>III.DÖNEM</t>
  </si>
  <si>
    <t>Öğr. Gör. Neslihan YONDEMİR ÇALIŞKAN</t>
  </si>
  <si>
    <t>2022-2023 ÖĞRETİM YILI GÜZ DÖNEMİ</t>
  </si>
  <si>
    <t>2022-2023  ÖĞRETİM YILI GÜZ DÖNEMİ</t>
  </si>
  <si>
    <t>BAN 101</t>
  </si>
  <si>
    <t>GENEL MUHASEBE I</t>
  </si>
  <si>
    <t>BAN 103</t>
  </si>
  <si>
    <t>GENEL İŞLETME</t>
  </si>
  <si>
    <t>BAN 107</t>
  </si>
  <si>
    <t>TEMEL HUKUK</t>
  </si>
  <si>
    <t>BAN 127</t>
  </si>
  <si>
    <t>BAN 131</t>
  </si>
  <si>
    <t>İŞ SAĞLIĞI VE GÜVENLİĞİ</t>
  </si>
  <si>
    <t>GENEL EKONOMİ</t>
  </si>
  <si>
    <t>GENEL BANKACILIK</t>
  </si>
  <si>
    <t>SİGORTACILIĞA GİRİŞ</t>
  </si>
  <si>
    <t>OFİS PROGRAMLARI</t>
  </si>
  <si>
    <t>A-202</t>
  </si>
  <si>
    <t>15.00</t>
  </si>
  <si>
    <t>MUHASEBE VE VERGİ UYGULAMALARI PROGRAMI</t>
  </si>
  <si>
    <t>Cumartesi</t>
  </si>
  <si>
    <t>Pazar</t>
  </si>
  <si>
    <t>Pazartesi</t>
  </si>
  <si>
    <t>Salı</t>
  </si>
  <si>
    <t>Çarşamba</t>
  </si>
  <si>
    <t>Perşembe</t>
  </si>
  <si>
    <t>Cuma</t>
  </si>
  <si>
    <t>UZAKTAN EĞİTİMİ TERCİH EDENLER, SINAV GİRİŞ BELGELERİNİZDE BELİRTİLEN YER VE SAATLERDE SINAVA GİRECEKLERDİR.                                                                                                          YÜZYÜZE EĞİTİMİ TERCİH EDENLER, 15:30'DA MUSTAFA KEMAL GÜNEŞDOĞDU KAMPÜSÜNDE SINAVA GİRECEKLERDİR.</t>
  </si>
  <si>
    <t>YILSONU SINAV TARİHLERİ</t>
  </si>
  <si>
    <t>YIL SONU SINAV TARİHLERİ</t>
  </si>
  <si>
    <t>LAB 3</t>
  </si>
  <si>
    <t>BANKA VE SİGORTA II. ÖĞR</t>
  </si>
  <si>
    <t>BANKACILIK VE SİGORTACILIK PROGRAMI (I.VE II. ÖĞRETİM)</t>
  </si>
  <si>
    <t>BÜTÜNLEME SINAV TARİHLERİ</t>
  </si>
  <si>
    <t>SOSYAL GÜVENLİK PROGRAMI (I. Ve II. ÖĞRETİM)</t>
  </si>
  <si>
    <t>UZAKTAN EĞİTİMİ TERCİH EDENLER ÖĞRENCİLER SINAV YER VE SAATİNİ "sinav.omu.edu.tr" ADRESİNDEN ÖĞRENEREK BELİRTİLEN YER VE SIRALARDA SINAVA GİRECEKLERDİR.
YÜZYÜZE EĞİTİMİ TERCİH EDENLER İSE ADALET MESLEK YÜKSEKOKULUNDA 15:30'DA SINAVA GİRECEKLERDİR.</t>
  </si>
  <si>
    <t>x</t>
  </si>
  <si>
    <r>
      <t>x</t>
    </r>
    <r>
      <rPr>
        <sz val="10"/>
        <rFont val="Arial Tur"/>
        <charset val="162"/>
      </rPr>
      <t>x</t>
    </r>
  </si>
  <si>
    <t>xx</t>
  </si>
  <si>
    <r>
      <t>x</t>
    </r>
    <r>
      <rPr>
        <sz val="10"/>
        <rFont val="Arial Tur"/>
        <charset val="162"/>
      </rPr>
      <t>xx</t>
    </r>
  </si>
  <si>
    <t>xxx</t>
  </si>
  <si>
    <r>
      <t>x</t>
    </r>
    <r>
      <rPr>
        <sz val="10"/>
        <rFont val="Arial Tur"/>
        <charset val="162"/>
      </rPr>
      <t>xxx</t>
    </r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</si>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</sst>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hh:mm;@"/>
    <numFmt numFmtId="165" formatCode="[$-41F]d\ mmmm\ yyyy\ h:mm;@"/>
    <numFmt numFmtId="166" formatCode="[$-F400]h:mm:ss\ AM/PM"/>
    <numFmt numFmtId="167" formatCode="[$-F800]dddd\,\ mmmm\ dd\,\ yyyy"/>
  </numFmts>
  <fonts count="27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Arial Narrow"/>
      <family val="2"/>
      <charset val="162"/>
    </font>
    <font>
      <sz val="10"/>
      <name val="Arial Narrow"/>
      <family val="2"/>
      <charset val="162"/>
    </font>
    <font>
      <b/>
      <sz val="9"/>
      <color indexed="8"/>
      <name val="Arial Narrow"/>
      <family val="2"/>
      <charset val="162"/>
    </font>
    <font>
      <b/>
      <sz val="9"/>
      <name val="Arial Narrow"/>
      <family val="2"/>
      <charset val="162"/>
    </font>
    <font>
      <sz val="8"/>
      <name val="Arial Narrow"/>
      <family val="2"/>
      <charset val="162"/>
    </font>
    <font>
      <b/>
      <sz val="10"/>
      <name val="Arial Tur"/>
      <charset val="162"/>
    </font>
    <font>
      <sz val="11"/>
      <name val="Arial Tur"/>
      <charset val="162"/>
    </font>
    <font>
      <sz val="9"/>
      <color indexed="8"/>
      <name val="Arial Narrow"/>
      <family val="2"/>
      <charset val="162"/>
    </font>
    <font>
      <sz val="9"/>
      <name val="Arial Narrow"/>
      <family val="2"/>
      <charset val="162"/>
    </font>
    <font>
      <sz val="12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 Narrow"/>
      <family val="2"/>
      <charset val="162"/>
    </font>
    <font>
      <b/>
      <sz val="10"/>
      <color rgb="FFFF0000"/>
      <name val="Arial Tur"/>
      <charset val="162"/>
    </font>
    <font>
      <sz val="11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8"/>
      <name val="Arial Tur"/>
      <charset val="162"/>
    </font>
    <font>
      <sz val="10"/>
      <color rgb="FFFF0000"/>
      <name val="Arial Tur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7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19" fillId="3" borderId="3" xfId="0" applyFont="1" applyFill="1" applyBorder="1" applyAlignment="1">
      <alignment horizontal="left" vertical="top" wrapText="1"/>
    </xf>
    <xf numFmtId="0" fontId="6" fillId="0" borderId="4" xfId="0" applyFont="1" applyBorder="1"/>
    <xf numFmtId="0" fontId="6" fillId="0" borderId="3" xfId="0" applyFont="1" applyBorder="1"/>
    <xf numFmtId="0" fontId="9" fillId="0" borderId="3" xfId="0" applyFont="1" applyBorder="1" applyAlignment="1">
      <alignment horizontal="center"/>
    </xf>
    <xf numFmtId="0" fontId="6" fillId="0" borderId="3" xfId="0" applyFont="1" applyBorder="1" applyAlignment="1">
      <alignment horizontal="justify" wrapText="1"/>
    </xf>
    <xf numFmtId="0" fontId="6" fillId="0" borderId="3" xfId="0" applyFont="1" applyBorder="1" applyAlignment="1">
      <alignment horizontal="justify"/>
    </xf>
    <xf numFmtId="0" fontId="6" fillId="0" borderId="5" xfId="0" applyFont="1" applyBorder="1"/>
    <xf numFmtId="0" fontId="6" fillId="0" borderId="6" xfId="0" applyFont="1" applyBorder="1"/>
    <xf numFmtId="0" fontId="9" fillId="0" borderId="6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4" fontId="8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6" fillId="0" borderId="2" xfId="0" applyNumberFormat="1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/>
    </xf>
    <xf numFmtId="49" fontId="0" fillId="0" borderId="0" xfId="0" applyNumberFormat="1"/>
    <xf numFmtId="164" fontId="6" fillId="0" borderId="0" xfId="0" applyNumberFormat="1" applyFont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4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" xfId="0" applyBorder="1"/>
    <xf numFmtId="0" fontId="0" fillId="0" borderId="0" xfId="0" applyProtection="1">
      <protection locked="0"/>
    </xf>
    <xf numFmtId="0" fontId="6" fillId="0" borderId="2" xfId="0" applyFont="1" applyBorder="1" applyAlignment="1">
      <alignment horizontal="center"/>
    </xf>
    <xf numFmtId="0" fontId="6" fillId="0" borderId="2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justify"/>
      <protection locked="0"/>
    </xf>
    <xf numFmtId="0" fontId="6" fillId="0" borderId="8" xfId="0" applyFont="1" applyBorder="1" applyAlignment="1" applyProtection="1">
      <alignment horizontal="justify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0" borderId="6" xfId="0" applyNumberFormat="1" applyFont="1" applyBorder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14" fontId="8" fillId="4" borderId="12" xfId="0" applyNumberFormat="1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49" fontId="8" fillId="4" borderId="13" xfId="0" applyNumberFormat="1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4" fontId="13" fillId="4" borderId="12" xfId="0" applyNumberFormat="1" applyFont="1" applyFill="1" applyBorder="1" applyAlignment="1">
      <alignment horizontal="center" vertical="center" wrapText="1"/>
    </xf>
    <xf numFmtId="164" fontId="13" fillId="4" borderId="12" xfId="0" applyNumberFormat="1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49" fontId="13" fillId="4" borderId="1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3" xfId="0" applyNumberFormat="1" applyBorder="1"/>
    <xf numFmtId="0" fontId="10" fillId="0" borderId="0" xfId="0" applyFont="1"/>
    <xf numFmtId="0" fontId="20" fillId="0" borderId="0" xfId="0" applyFont="1"/>
    <xf numFmtId="14" fontId="0" fillId="0" borderId="3" xfId="0" applyNumberFormat="1" applyBorder="1" applyAlignment="1">
      <alignment horizontal="center"/>
    </xf>
    <xf numFmtId="14" fontId="6" fillId="0" borderId="2" xfId="0" applyNumberFormat="1" applyFont="1" applyBorder="1" applyAlignment="1" applyProtection="1">
      <alignment horizontal="center"/>
      <protection locked="0"/>
    </xf>
    <xf numFmtId="14" fontId="9" fillId="0" borderId="6" xfId="0" applyNumberFormat="1" applyFont="1" applyBorder="1" applyAlignment="1" applyProtection="1">
      <alignment horizontal="center"/>
      <protection locked="0"/>
    </xf>
    <xf numFmtId="14" fontId="6" fillId="0" borderId="0" xfId="0" applyNumberFormat="1" applyFont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center"/>
      <protection locked="0"/>
    </xf>
    <xf numFmtId="164" fontId="0" fillId="0" borderId="3" xfId="0" applyNumberFormat="1" applyBorder="1" applyAlignment="1">
      <alignment horizontal="center"/>
    </xf>
    <xf numFmtId="164" fontId="6" fillId="0" borderId="2" xfId="0" applyNumberFormat="1" applyFont="1" applyBorder="1" applyAlignment="1" applyProtection="1">
      <alignment horizontal="center"/>
      <protection locked="0"/>
    </xf>
    <xf numFmtId="164" fontId="6" fillId="0" borderId="4" xfId="0" applyNumberFormat="1" applyFont="1" applyBorder="1" applyAlignment="1" applyProtection="1">
      <alignment horizontal="center"/>
      <protection locked="0"/>
    </xf>
    <xf numFmtId="14" fontId="0" fillId="0" borderId="0" xfId="0" applyNumberFormat="1"/>
    <xf numFmtId="0" fontId="0" fillId="4" borderId="0" xfId="0" applyFill="1"/>
    <xf numFmtId="0" fontId="10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14" fontId="10" fillId="0" borderId="3" xfId="0" applyNumberFormat="1" applyFont="1" applyBorder="1" applyAlignment="1">
      <alignment horizontal="center" wrapText="1"/>
    </xf>
    <xf numFmtId="164" fontId="10" fillId="0" borderId="3" xfId="0" applyNumberFormat="1" applyFont="1" applyBorder="1" applyAlignment="1">
      <alignment horizontal="center" wrapText="1"/>
    </xf>
    <xf numFmtId="0" fontId="0" fillId="5" borderId="0" xfId="0" applyFill="1"/>
    <xf numFmtId="20" fontId="0" fillId="0" borderId="0" xfId="0" applyNumberFormat="1"/>
    <xf numFmtId="0" fontId="0" fillId="4" borderId="3" xfId="0" applyFill="1" applyBorder="1"/>
    <xf numFmtId="14" fontId="0" fillId="4" borderId="3" xfId="0" applyNumberFormat="1" applyFill="1" applyBorder="1"/>
    <xf numFmtId="14" fontId="21" fillId="0" borderId="3" xfId="0" applyNumberFormat="1" applyFont="1" applyBorder="1" applyProtection="1">
      <protection locked="0"/>
    </xf>
    <xf numFmtId="20" fontId="21" fillId="0" borderId="3" xfId="0" applyNumberFormat="1" applyFont="1" applyBorder="1" applyAlignment="1" applyProtection="1">
      <alignment horizontal="center"/>
      <protection locked="0"/>
    </xf>
    <xf numFmtId="0" fontId="21" fillId="0" borderId="3" xfId="0" applyFont="1" applyBorder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14" fontId="21" fillId="0" borderId="14" xfId="0" applyNumberFormat="1" applyFont="1" applyBorder="1" applyProtection="1">
      <protection locked="0"/>
    </xf>
    <xf numFmtId="14" fontId="0" fillId="0" borderId="3" xfId="0" applyNumberFormat="1" applyBorder="1"/>
    <xf numFmtId="164" fontId="0" fillId="0" borderId="3" xfId="0" applyNumberFormat="1" applyBorder="1"/>
    <xf numFmtId="164" fontId="0" fillId="4" borderId="3" xfId="0" applyNumberFormat="1" applyFill="1" applyBorder="1"/>
    <xf numFmtId="0" fontId="0" fillId="6" borderId="3" xfId="0" applyFill="1" applyBorder="1"/>
    <xf numFmtId="14" fontId="0" fillId="6" borderId="3" xfId="0" applyNumberFormat="1" applyFill="1" applyBorder="1"/>
    <xf numFmtId="164" fontId="0" fillId="6" borderId="3" xfId="0" applyNumberFormat="1" applyFill="1" applyBorder="1" applyAlignment="1">
      <alignment horizontal="center"/>
    </xf>
    <xf numFmtId="14" fontId="0" fillId="4" borderId="0" xfId="0" applyNumberFormat="1" applyFill="1"/>
    <xf numFmtId="164" fontId="0" fillId="0" borderId="0" xfId="0" applyNumberFormat="1"/>
    <xf numFmtId="164" fontId="0" fillId="4" borderId="0" xfId="0" applyNumberFormat="1" applyFill="1"/>
    <xf numFmtId="164" fontId="0" fillId="6" borderId="3" xfId="0" applyNumberFormat="1" applyFill="1" applyBorder="1"/>
    <xf numFmtId="0" fontId="0" fillId="6" borderId="0" xfId="0" applyFill="1"/>
    <xf numFmtId="14" fontId="0" fillId="6" borderId="0" xfId="0" applyNumberFormat="1" applyFill="1"/>
    <xf numFmtId="0" fontId="10" fillId="6" borderId="3" xfId="0" applyFont="1" applyFill="1" applyBorder="1" applyAlignment="1">
      <alignment horizontal="center" wrapText="1"/>
    </xf>
    <xf numFmtId="14" fontId="10" fillId="6" borderId="3" xfId="0" applyNumberFormat="1" applyFont="1" applyFill="1" applyBorder="1" applyAlignment="1">
      <alignment horizontal="center" wrapText="1"/>
    </xf>
    <xf numFmtId="164" fontId="10" fillId="6" borderId="3" xfId="0" applyNumberFormat="1" applyFont="1" applyFill="1" applyBorder="1" applyAlignment="1">
      <alignment horizontal="center" wrapText="1"/>
    </xf>
    <xf numFmtId="0" fontId="0" fillId="6" borderId="0" xfId="0" applyFill="1" applyAlignment="1">
      <alignment wrapText="1"/>
    </xf>
    <xf numFmtId="164" fontId="0" fillId="6" borderId="0" xfId="0" applyNumberFormat="1" applyFill="1" applyAlignment="1">
      <alignment horizontal="center"/>
    </xf>
    <xf numFmtId="0" fontId="6" fillId="0" borderId="0" xfId="0" applyFont="1" applyAlignment="1">
      <alignment horizontal="left"/>
    </xf>
    <xf numFmtId="2" fontId="0" fillId="0" borderId="0" xfId="0" applyNumberFormat="1"/>
    <xf numFmtId="2" fontId="0" fillId="0" borderId="3" xfId="0" applyNumberFormat="1" applyBorder="1"/>
    <xf numFmtId="0" fontId="21" fillId="0" borderId="15" xfId="0" applyFont="1" applyBorder="1" applyAlignment="1" applyProtection="1">
      <alignment horizontal="center"/>
      <protection locked="0"/>
    </xf>
    <xf numFmtId="14" fontId="21" fillId="0" borderId="15" xfId="0" applyNumberFormat="1" applyFont="1" applyBorder="1" applyProtection="1">
      <protection locked="0"/>
    </xf>
    <xf numFmtId="20" fontId="21" fillId="0" borderId="15" xfId="0" applyNumberFormat="1" applyFont="1" applyBorder="1" applyAlignment="1" applyProtection="1">
      <alignment horizontal="center"/>
      <protection locked="0"/>
    </xf>
    <xf numFmtId="20" fontId="21" fillId="0" borderId="14" xfId="0" applyNumberFormat="1" applyFont="1" applyBorder="1" applyAlignment="1" applyProtection="1">
      <alignment horizontal="center"/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21" fillId="0" borderId="3" xfId="0" applyFont="1" applyBorder="1" applyAlignment="1" applyProtection="1">
      <alignment horizontal="justify"/>
      <protection locked="0"/>
    </xf>
    <xf numFmtId="0" fontId="22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22" fillId="4" borderId="17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  <protection locked="0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14" fontId="10" fillId="0" borderId="0" xfId="0" applyNumberFormat="1" applyFont="1"/>
    <xf numFmtId="0" fontId="15" fillId="0" borderId="0" xfId="0" applyFont="1" applyAlignment="1">
      <alignment wrapText="1"/>
    </xf>
    <xf numFmtId="1" fontId="15" fillId="0" borderId="0" xfId="0" applyNumberFormat="1" applyFont="1" applyAlignment="1">
      <alignment wrapText="1"/>
    </xf>
    <xf numFmtId="0" fontId="23" fillId="4" borderId="17" xfId="0" applyFont="1" applyFill="1" applyBorder="1" applyAlignment="1">
      <alignment vertical="center"/>
    </xf>
    <xf numFmtId="0" fontId="23" fillId="4" borderId="18" xfId="0" applyFont="1" applyFill="1" applyBorder="1" applyAlignment="1">
      <alignment vertical="center"/>
    </xf>
    <xf numFmtId="0" fontId="21" fillId="2" borderId="23" xfId="0" applyFont="1" applyFill="1" applyBorder="1" applyAlignment="1">
      <alignment horizontal="center" vertical="center"/>
    </xf>
    <xf numFmtId="0" fontId="15" fillId="0" borderId="14" xfId="0" applyFont="1" applyBorder="1"/>
    <xf numFmtId="0" fontId="15" fillId="0" borderId="3" xfId="0" applyFont="1" applyBorder="1"/>
    <xf numFmtId="0" fontId="15" fillId="0" borderId="10" xfId="0" applyFont="1" applyBorder="1"/>
    <xf numFmtId="0" fontId="21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left" vertical="center"/>
    </xf>
    <xf numFmtId="0" fontId="21" fillId="0" borderId="9" xfId="0" applyFont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left" vertical="center"/>
    </xf>
    <xf numFmtId="0" fontId="15" fillId="0" borderId="15" xfId="0" applyFont="1" applyBorder="1"/>
    <xf numFmtId="0" fontId="15" fillId="0" borderId="25" xfId="0" applyFont="1" applyBorder="1"/>
    <xf numFmtId="14" fontId="21" fillId="0" borderId="14" xfId="28" applyNumberFormat="1" applyFont="1" applyBorder="1" applyProtection="1">
      <protection locked="0"/>
    </xf>
    <xf numFmtId="14" fontId="21" fillId="0" borderId="19" xfId="0" applyNumberFormat="1" applyFont="1" applyBorder="1" applyProtection="1">
      <protection locked="0"/>
    </xf>
    <xf numFmtId="0" fontId="15" fillId="0" borderId="3" xfId="12" applyFont="1" applyBorder="1"/>
    <xf numFmtId="0" fontId="21" fillId="0" borderId="26" xfId="0" applyFont="1" applyBorder="1"/>
    <xf numFmtId="0" fontId="21" fillId="0" borderId="19" xfId="0" applyFont="1" applyBorder="1" applyAlignment="1" applyProtection="1">
      <alignment horizontal="justify"/>
      <protection locked="0"/>
    </xf>
    <xf numFmtId="0" fontId="21" fillId="2" borderId="3" xfId="0" applyFont="1" applyFill="1" applyBorder="1" applyAlignment="1">
      <alignment horizontal="left" vertical="center"/>
    </xf>
    <xf numFmtId="20" fontId="21" fillId="0" borderId="15" xfId="0" applyNumberFormat="1" applyFont="1" applyBorder="1" applyAlignment="1">
      <alignment horizontal="center"/>
    </xf>
    <xf numFmtId="0" fontId="23" fillId="4" borderId="17" xfId="0" applyFont="1" applyFill="1" applyBorder="1" applyAlignment="1">
      <alignment horizontal="center" vertical="center"/>
    </xf>
    <xf numFmtId="0" fontId="23" fillId="4" borderId="18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4" xfId="11" applyFont="1" applyBorder="1" applyAlignment="1">
      <alignment horizontal="left" vertical="center"/>
    </xf>
    <xf numFmtId="0" fontId="15" fillId="0" borderId="14" xfId="0" applyFont="1" applyBorder="1" applyAlignment="1">
      <alignment horizontal="left"/>
    </xf>
    <xf numFmtId="0" fontId="21" fillId="0" borderId="3" xfId="11" applyFont="1" applyBorder="1" applyProtection="1">
      <protection locked="0"/>
    </xf>
    <xf numFmtId="0" fontId="21" fillId="0" borderId="3" xfId="0" applyFont="1" applyBorder="1"/>
    <xf numFmtId="0" fontId="21" fillId="0" borderId="3" xfId="11" applyFont="1" applyBorder="1" applyAlignment="1" applyProtection="1">
      <alignment horizontal="left"/>
      <protection locked="0"/>
    </xf>
    <xf numFmtId="0" fontId="15" fillId="0" borderId="3" xfId="0" applyFont="1" applyBorder="1" applyAlignment="1">
      <alignment horizontal="left"/>
    </xf>
    <xf numFmtId="0" fontId="15" fillId="0" borderId="3" xfId="11" applyFont="1" applyBorder="1" applyAlignment="1">
      <alignment horizontal="left" vertical="center"/>
    </xf>
    <xf numFmtId="0" fontId="21" fillId="0" borderId="3" xfId="11" applyFont="1" applyBorder="1" applyAlignment="1" applyProtection="1">
      <alignment horizontal="justify" wrapText="1"/>
      <protection locked="0"/>
    </xf>
    <xf numFmtId="0" fontId="15" fillId="0" borderId="10" xfId="0" applyFont="1" applyBorder="1" applyAlignment="1">
      <alignment wrapText="1"/>
    </xf>
    <xf numFmtId="0" fontId="15" fillId="3" borderId="3" xfId="0" applyFont="1" applyFill="1" applyBorder="1" applyAlignment="1" applyProtection="1">
      <alignment horizontal="left" vertical="top" wrapText="1"/>
      <protection locked="0"/>
    </xf>
    <xf numFmtId="0" fontId="15" fillId="0" borderId="3" xfId="0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164" fontId="9" fillId="0" borderId="6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21" fillId="2" borderId="20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left" vertical="center"/>
    </xf>
    <xf numFmtId="0" fontId="15" fillId="2" borderId="23" xfId="0" applyFont="1" applyFill="1" applyBorder="1" applyAlignment="1">
      <alignment horizontal="center" vertical="center"/>
    </xf>
    <xf numFmtId="0" fontId="15" fillId="0" borderId="3" xfId="0" applyFont="1" applyBorder="1" applyAlignment="1">
      <alignment wrapText="1"/>
    </xf>
    <xf numFmtId="0" fontId="10" fillId="0" borderId="3" xfId="0" applyFont="1" applyBorder="1"/>
    <xf numFmtId="20" fontId="10" fillId="0" borderId="3" xfId="0" applyNumberFormat="1" applyFon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2" borderId="14" xfId="0" applyFont="1" applyFill="1" applyBorder="1" applyAlignment="1">
      <alignment horizontal="left" vertical="center"/>
    </xf>
    <xf numFmtId="0" fontId="22" fillId="4" borderId="28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0" fontId="22" fillId="4" borderId="28" xfId="0" applyFont="1" applyFill="1" applyBorder="1" applyAlignment="1" applyProtection="1">
      <alignment horizontal="center" vertical="center" wrapText="1"/>
      <protection locked="0"/>
    </xf>
    <xf numFmtId="0" fontId="22" fillId="4" borderId="21" xfId="0" applyFont="1" applyFill="1" applyBorder="1" applyAlignment="1" applyProtection="1">
      <alignment horizontal="center" vertical="center" wrapText="1"/>
      <protection locked="0"/>
    </xf>
    <xf numFmtId="0" fontId="23" fillId="4" borderId="21" xfId="0" applyFont="1" applyFill="1" applyBorder="1" applyAlignment="1" applyProtection="1">
      <alignment horizontal="center" vertical="center" wrapText="1"/>
      <protection locked="0"/>
    </xf>
    <xf numFmtId="164" fontId="21" fillId="0" borderId="14" xfId="0" applyNumberFormat="1" applyFont="1" applyBorder="1" applyAlignment="1">
      <alignment horizontal="center"/>
    </xf>
    <xf numFmtId="164" fontId="21" fillId="0" borderId="3" xfId="0" applyNumberFormat="1" applyFont="1" applyBorder="1" applyAlignment="1">
      <alignment horizontal="center"/>
    </xf>
    <xf numFmtId="166" fontId="6" fillId="0" borderId="2" xfId="0" applyNumberFormat="1" applyFont="1" applyBorder="1"/>
    <xf numFmtId="0" fontId="21" fillId="0" borderId="14" xfId="0" applyFont="1" applyBorder="1"/>
    <xf numFmtId="0" fontId="15" fillId="0" borderId="34" xfId="0" applyFont="1" applyBorder="1"/>
    <xf numFmtId="0" fontId="21" fillId="0" borderId="14" xfId="11" applyFont="1" applyBorder="1" applyAlignment="1" applyProtection="1">
      <alignment horizontal="justify" wrapText="1"/>
      <protection locked="0"/>
    </xf>
    <xf numFmtId="0" fontId="21" fillId="0" borderId="30" xfId="0" applyFont="1" applyBorder="1" applyAlignment="1">
      <alignment horizontal="center" vertical="center"/>
    </xf>
    <xf numFmtId="0" fontId="21" fillId="2" borderId="22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15" fillId="0" borderId="36" xfId="0" applyFont="1" applyBorder="1"/>
    <xf numFmtId="0" fontId="15" fillId="0" borderId="37" xfId="0" applyFont="1" applyBorder="1"/>
    <xf numFmtId="0" fontId="15" fillId="0" borderId="38" xfId="0" applyFont="1" applyBorder="1"/>
    <xf numFmtId="0" fontId="21" fillId="0" borderId="15" xfId="11" applyFont="1" applyBorder="1" applyProtection="1">
      <protection locked="0"/>
    </xf>
    <xf numFmtId="0" fontId="21" fillId="0" borderId="15" xfId="0" applyFont="1" applyBorder="1"/>
    <xf numFmtId="167" fontId="0" fillId="0" borderId="3" xfId="0" applyNumberFormat="1" applyBorder="1" applyAlignment="1">
      <alignment wrapText="1"/>
    </xf>
    <xf numFmtId="0" fontId="0" fillId="0" borderId="20" xfId="0" applyBorder="1"/>
    <xf numFmtId="16" fontId="0" fillId="0" borderId="19" xfId="0" applyNumberFormat="1" applyBorder="1"/>
    <xf numFmtId="16" fontId="0" fillId="0" borderId="27" xfId="0" applyNumberFormat="1" applyBorder="1"/>
    <xf numFmtId="0" fontId="0" fillId="0" borderId="9" xfId="0" applyBorder="1"/>
    <xf numFmtId="167" fontId="0" fillId="0" borderId="10" xfId="0" applyNumberFormat="1" applyBorder="1" applyAlignment="1">
      <alignment wrapText="1"/>
    </xf>
    <xf numFmtId="0" fontId="0" fillId="0" borderId="24" xfId="0" applyBorder="1"/>
    <xf numFmtId="0" fontId="0" fillId="0" borderId="15" xfId="0" applyBorder="1"/>
    <xf numFmtId="0" fontId="0" fillId="0" borderId="25" xfId="0" applyBorder="1"/>
    <xf numFmtId="0" fontId="21" fillId="0" borderId="9" xfId="0" applyFont="1" applyBorder="1" applyAlignment="1">
      <alignment wrapText="1"/>
    </xf>
    <xf numFmtId="0" fontId="21" fillId="0" borderId="0" xfId="0" applyFont="1" applyAlignment="1">
      <alignment wrapText="1"/>
    </xf>
    <xf numFmtId="0" fontId="21" fillId="0" borderId="3" xfId="0" applyFont="1" applyBorder="1" applyAlignment="1" applyProtection="1">
      <alignment horizontal="justify" wrapText="1"/>
      <protection locked="0"/>
    </xf>
    <xf numFmtId="0" fontId="21" fillId="2" borderId="10" xfId="0" applyFont="1" applyFill="1" applyBorder="1" applyAlignment="1">
      <alignment horizontal="left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justify"/>
      <protection locked="0"/>
    </xf>
    <xf numFmtId="0" fontId="15" fillId="0" borderId="0" xfId="0" applyFont="1"/>
    <xf numFmtId="14" fontId="21" fillId="0" borderId="3" xfId="0" applyNumberFormat="1" applyFont="1" applyBorder="1" applyAlignment="1" applyProtection="1">
      <alignment vertical="center"/>
      <protection locked="0"/>
    </xf>
    <xf numFmtId="20" fontId="21" fillId="0" borderId="3" xfId="0" applyNumberFormat="1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vertical="center"/>
    </xf>
    <xf numFmtId="0" fontId="21" fillId="0" borderId="0" xfId="0" applyFont="1" applyAlignment="1">
      <alignment vertical="center"/>
    </xf>
    <xf numFmtId="14" fontId="21" fillId="0" borderId="14" xfId="0" applyNumberFormat="1" applyFont="1" applyBorder="1" applyAlignment="1" applyProtection="1">
      <alignment vertical="center"/>
      <protection locked="0"/>
    </xf>
    <xf numFmtId="0" fontId="15" fillId="0" borderId="14" xfId="0" applyFont="1" applyBorder="1" applyAlignment="1">
      <alignment vertical="center"/>
    </xf>
    <xf numFmtId="20" fontId="21" fillId="0" borderId="14" xfId="0" applyNumberFormat="1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14" fontId="21" fillId="0" borderId="15" xfId="0" applyNumberFormat="1" applyFont="1" applyBorder="1" applyAlignment="1" applyProtection="1">
      <alignment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>
      <alignment vertical="center"/>
    </xf>
    <xf numFmtId="0" fontId="15" fillId="0" borderId="1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6" borderId="3" xfId="0" applyFont="1" applyFill="1" applyBorder="1" applyAlignment="1">
      <alignment vertical="center"/>
    </xf>
    <xf numFmtId="0" fontId="15" fillId="0" borderId="34" xfId="0" applyFont="1" applyBorder="1" applyAlignment="1">
      <alignment vertical="center" wrapText="1"/>
    </xf>
    <xf numFmtId="1" fontId="15" fillId="0" borderId="0" xfId="0" applyNumberFormat="1" applyFont="1" applyAlignment="1">
      <alignment vertical="center" wrapText="1"/>
    </xf>
    <xf numFmtId="0" fontId="21" fillId="0" borderId="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23" fillId="4" borderId="57" xfId="0" applyFont="1" applyFill="1" applyBorder="1" applyAlignment="1">
      <alignment horizontal="center" vertical="center"/>
    </xf>
    <xf numFmtId="0" fontId="23" fillId="4" borderId="57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vertical="center"/>
    </xf>
    <xf numFmtId="0" fontId="23" fillId="4" borderId="29" xfId="0" applyFont="1" applyFill="1" applyBorder="1" applyAlignment="1" applyProtection="1">
      <alignment horizontal="center" vertical="center" wrapText="1"/>
      <protection locked="0"/>
    </xf>
    <xf numFmtId="0" fontId="21" fillId="2" borderId="34" xfId="0" applyFont="1" applyFill="1" applyBorder="1" applyAlignment="1">
      <alignment horizontal="left" vertical="center"/>
    </xf>
    <xf numFmtId="0" fontId="21" fillId="0" borderId="26" xfId="0" applyFont="1" applyBorder="1" applyAlignment="1">
      <alignment vertical="center"/>
    </xf>
    <xf numFmtId="0" fontId="21" fillId="2" borderId="25" xfId="0" applyFont="1" applyFill="1" applyBorder="1" applyAlignment="1">
      <alignment horizontal="left" vertical="center"/>
    </xf>
    <xf numFmtId="0" fontId="23" fillId="4" borderId="54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left" vertical="center"/>
    </xf>
    <xf numFmtId="0" fontId="23" fillId="4" borderId="29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vertical="center"/>
    </xf>
    <xf numFmtId="20" fontId="21" fillId="0" borderId="3" xfId="0" applyNumberFormat="1" applyFont="1" applyBorder="1" applyAlignment="1">
      <alignment horizontal="center" vertical="center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56" xfId="0" applyFont="1" applyBorder="1" applyAlignment="1" applyProtection="1">
      <alignment horizontal="justify" vertical="center"/>
      <protection locked="0"/>
    </xf>
    <xf numFmtId="0" fontId="15" fillId="0" borderId="27" xfId="0" applyFont="1" applyBorder="1" applyAlignment="1">
      <alignment vertical="center"/>
    </xf>
    <xf numFmtId="0" fontId="21" fillId="0" borderId="36" xfId="0" applyFont="1" applyBorder="1" applyAlignment="1" applyProtection="1">
      <alignment horizontal="justify" vertical="center"/>
      <protection locked="0"/>
    </xf>
    <xf numFmtId="0" fontId="15" fillId="0" borderId="31" xfId="0" applyFont="1" applyBorder="1" applyAlignment="1">
      <alignment vertical="center"/>
    </xf>
    <xf numFmtId="14" fontId="21" fillId="0" borderId="14" xfId="28" applyNumberFormat="1" applyFont="1" applyBorder="1" applyAlignment="1" applyProtection="1">
      <alignment vertical="center"/>
      <protection locked="0"/>
    </xf>
    <xf numFmtId="20" fontId="21" fillId="0" borderId="14" xfId="0" applyNumberFormat="1" applyFont="1" applyBorder="1" applyAlignment="1">
      <alignment horizontal="center" vertical="center"/>
    </xf>
    <xf numFmtId="0" fontId="15" fillId="0" borderId="3" xfId="12" applyFont="1" applyBorder="1" applyAlignment="1">
      <alignment vertical="center"/>
    </xf>
    <xf numFmtId="20" fontId="21" fillId="0" borderId="19" xfId="30" applyNumberFormat="1" applyFont="1" applyBorder="1" applyAlignment="1" applyProtection="1">
      <alignment horizontal="center" vertical="center"/>
      <protection locked="0"/>
    </xf>
    <xf numFmtId="14" fontId="21" fillId="0" borderId="31" xfId="30" applyNumberFormat="1" applyFont="1" applyBorder="1" applyAlignment="1" applyProtection="1">
      <alignment vertical="center"/>
      <protection locked="0"/>
    </xf>
    <xf numFmtId="20" fontId="21" fillId="0" borderId="3" xfId="30" applyNumberFormat="1" applyFont="1" applyBorder="1" applyAlignment="1" applyProtection="1">
      <alignment horizontal="center" vertical="center"/>
      <protection locked="0"/>
    </xf>
    <xf numFmtId="20" fontId="21" fillId="0" borderId="14" xfId="30" applyNumberFormat="1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>
      <alignment vertical="center"/>
    </xf>
    <xf numFmtId="0" fontId="15" fillId="0" borderId="32" xfId="0" applyFont="1" applyBorder="1" applyAlignment="1">
      <alignment horizontal="left" vertical="center"/>
    </xf>
    <xf numFmtId="0" fontId="15" fillId="0" borderId="33" xfId="0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3" xfId="0" applyFont="1" applyBorder="1" applyAlignment="1" applyProtection="1">
      <alignment horizontal="justify" vertical="center"/>
      <protection locked="0"/>
    </xf>
    <xf numFmtId="14" fontId="21" fillId="0" borderId="21" xfId="0" applyNumberFormat="1" applyFont="1" applyBorder="1" applyAlignment="1" applyProtection="1">
      <alignment vertical="center"/>
      <protection locked="0"/>
    </xf>
    <xf numFmtId="14" fontId="21" fillId="0" borderId="21" xfId="0" applyNumberFormat="1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14" fontId="21" fillId="0" borderId="14" xfId="0" applyNumberFormat="1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justify" vertical="center"/>
      <protection locked="0"/>
    </xf>
    <xf numFmtId="0" fontId="23" fillId="4" borderId="57" xfId="0" applyFont="1" applyFill="1" applyBorder="1" applyAlignment="1">
      <alignment vertical="center"/>
    </xf>
    <xf numFmtId="0" fontId="21" fillId="0" borderId="27" xfId="0" applyFont="1" applyBorder="1" applyAlignment="1" applyProtection="1">
      <alignment horizontal="justify" vertical="center"/>
      <protection locked="0"/>
    </xf>
    <xf numFmtId="20" fontId="21" fillId="0" borderId="15" xfId="0" applyNumberFormat="1" applyFont="1" applyBorder="1" applyAlignment="1">
      <alignment horizontal="center" vertical="center"/>
    </xf>
    <xf numFmtId="0" fontId="26" fillId="0" borderId="3" xfId="0" applyFont="1" applyBorder="1"/>
    <xf numFmtId="0" fontId="26" fillId="0" borderId="10" xfId="0" applyFont="1" applyBorder="1"/>
    <xf numFmtId="0" fontId="26" fillId="8" borderId="3" xfId="0" applyFont="1" applyFill="1" applyBorder="1"/>
    <xf numFmtId="0" fontId="3" fillId="0" borderId="1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1" fillId="2" borderId="3" xfId="0" applyFont="1" applyFill="1" applyBorder="1" applyAlignment="1">
      <alignment horizontal="right" vertical="center"/>
    </xf>
    <xf numFmtId="0" fontId="15" fillId="8" borderId="36" xfId="0" applyFont="1" applyFill="1" applyBorder="1" applyAlignment="1">
      <alignment vertical="center"/>
    </xf>
    <xf numFmtId="0" fontId="15" fillId="8" borderId="55" xfId="0" applyFont="1" applyFill="1" applyBorder="1" applyAlignment="1">
      <alignment vertical="center"/>
    </xf>
    <xf numFmtId="0" fontId="21" fillId="8" borderId="36" xfId="0" applyFont="1" applyFill="1" applyBorder="1" applyAlignment="1">
      <alignment horizontal="left" vertical="center"/>
    </xf>
    <xf numFmtId="0" fontId="21" fillId="8" borderId="0" xfId="0" applyFont="1" applyFill="1"/>
    <xf numFmtId="0" fontId="21" fillId="8" borderId="31" xfId="0" applyFont="1" applyFill="1" applyBorder="1" applyAlignment="1">
      <alignment vertical="center"/>
    </xf>
    <xf numFmtId="0" fontId="21" fillId="8" borderId="37" xfId="0" applyFont="1" applyFill="1" applyBorder="1" applyAlignment="1">
      <alignment horizontal="left" vertical="center"/>
    </xf>
    <xf numFmtId="0" fontId="0" fillId="0" borderId="10" xfId="0" applyBorder="1"/>
    <xf numFmtId="0" fontId="21" fillId="8" borderId="37" xfId="0" applyFont="1" applyFill="1" applyBorder="1" applyAlignment="1">
      <alignment vertical="center"/>
    </xf>
    <xf numFmtId="0" fontId="15" fillId="9" borderId="36" xfId="0" applyFont="1" applyFill="1" applyBorder="1" applyAlignment="1">
      <alignment vertical="center"/>
    </xf>
    <xf numFmtId="0" fontId="21" fillId="8" borderId="38" xfId="0" applyFont="1" applyFill="1" applyBorder="1" applyAlignment="1">
      <alignment horizontal="left" vertical="center"/>
    </xf>
    <xf numFmtId="0" fontId="21" fillId="8" borderId="55" xfId="0" applyFont="1" applyFill="1" applyBorder="1" applyAlignment="1">
      <alignment horizontal="left" vertical="center"/>
    </xf>
    <xf numFmtId="0" fontId="21" fillId="8" borderId="36" xfId="0" applyFont="1" applyFill="1" applyBorder="1"/>
    <xf numFmtId="0" fontId="21" fillId="9" borderId="58" xfId="0" applyFont="1" applyFill="1" applyBorder="1" applyAlignment="1" applyProtection="1">
      <alignment horizontal="justify" vertical="center"/>
      <protection locked="0"/>
    </xf>
    <xf numFmtId="0" fontId="15" fillId="9" borderId="3" xfId="0" applyFont="1" applyFill="1" applyBorder="1" applyAlignment="1">
      <alignment vertical="center" wrapText="1"/>
    </xf>
    <xf numFmtId="0" fontId="0" fillId="9" borderId="0" xfId="0" applyFill="1"/>
    <xf numFmtId="20" fontId="21" fillId="0" borderId="3" xfId="0" applyNumberFormat="1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14" fontId="21" fillId="0" borderId="3" xfId="0" applyNumberFormat="1" applyFont="1" applyFill="1" applyBorder="1" applyAlignment="1" applyProtection="1">
      <alignment vertical="center"/>
      <protection locked="0"/>
    </xf>
    <xf numFmtId="20" fontId="21" fillId="0" borderId="3" xfId="0" applyNumberFormat="1" applyFont="1" applyFill="1" applyBorder="1" applyAlignment="1">
      <alignment horizontal="center" vertical="center"/>
    </xf>
    <xf numFmtId="20" fontId="21" fillId="0" borderId="3" xfId="30" applyNumberFormat="1" applyFont="1" applyFill="1" applyBorder="1" applyAlignment="1" applyProtection="1">
      <alignment horizontal="center" vertical="center"/>
      <protection locked="0"/>
    </xf>
    <xf numFmtId="20" fontId="21" fillId="0" borderId="19" xfId="30" applyNumberFormat="1" applyFont="1" applyFill="1" applyBorder="1" applyAlignment="1" applyProtection="1">
      <alignment horizontal="center" vertical="center"/>
      <protection locked="0"/>
    </xf>
    <xf numFmtId="14" fontId="21" fillId="0" borderId="3" xfId="30" applyNumberFormat="1" applyFont="1" applyFill="1" applyBorder="1" applyAlignment="1" applyProtection="1">
      <alignment vertical="center"/>
      <protection locked="0"/>
    </xf>
    <xf numFmtId="14" fontId="21" fillId="0" borderId="3" xfId="0" applyNumberFormat="1" applyFont="1" applyFill="1" applyBorder="1" applyAlignment="1" applyProtection="1">
      <alignment horizontal="center" vertical="center"/>
      <protection locked="0"/>
    </xf>
    <xf numFmtId="20" fontId="21" fillId="0" borderId="15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/>
    <xf numFmtId="0" fontId="15" fillId="0" borderId="0" xfId="0" applyFont="1" applyBorder="1" applyAlignment="1">
      <alignment vertical="center"/>
    </xf>
    <xf numFmtId="0" fontId="23" fillId="4" borderId="59" xfId="0" applyFont="1" applyFill="1" applyBorder="1" applyAlignment="1">
      <alignment vertical="center"/>
    </xf>
    <xf numFmtId="0" fontId="21" fillId="8" borderId="36" xfId="0" applyFont="1" applyFill="1" applyBorder="1" applyAlignment="1" applyProtection="1">
      <alignment horizontal="justify" vertical="center"/>
      <protection locked="0"/>
    </xf>
    <xf numFmtId="0" fontId="2" fillId="0" borderId="15" xfId="0" applyFont="1" applyBorder="1" applyAlignment="1">
      <alignment vertical="center"/>
    </xf>
    <xf numFmtId="20" fontId="21" fillId="0" borderId="15" xfId="0" applyNumberFormat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vertical="center"/>
    </xf>
    <xf numFmtId="14" fontId="21" fillId="0" borderId="3" xfId="0" applyNumberFormat="1" applyFont="1" applyBorder="1" applyAlignment="1" applyProtection="1">
      <alignment horizontal="center" vertical="center"/>
      <protection locked="0"/>
    </xf>
    <xf numFmtId="0" fontId="21" fillId="2" borderId="30" xfId="0" applyFont="1" applyFill="1" applyBorder="1" applyAlignment="1">
      <alignment horizontal="center" vertical="center"/>
    </xf>
    <xf numFmtId="14" fontId="21" fillId="0" borderId="31" xfId="0" applyNumberFormat="1" applyFont="1" applyBorder="1" applyAlignment="1" applyProtection="1">
      <alignment vertical="center"/>
      <protection locked="0"/>
    </xf>
    <xf numFmtId="20" fontId="21" fillId="0" borderId="31" xfId="0" applyNumberFormat="1" applyFont="1" applyBorder="1" applyAlignment="1" applyProtection="1">
      <alignment horizontal="center" vertical="center"/>
      <protection locked="0"/>
    </xf>
    <xf numFmtId="14" fontId="21" fillId="0" borderId="32" xfId="0" applyNumberFormat="1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>
      <alignment horizontal="center" vertical="center"/>
    </xf>
    <xf numFmtId="14" fontId="21" fillId="0" borderId="19" xfId="0" applyNumberFormat="1" applyFont="1" applyFill="1" applyBorder="1" applyAlignment="1" applyProtection="1">
      <alignment horizontal="center" vertical="center"/>
      <protection locked="0"/>
    </xf>
    <xf numFmtId="0" fontId="21" fillId="0" borderId="27" xfId="0" applyFont="1" applyBorder="1" applyAlignment="1">
      <alignment vertical="center"/>
    </xf>
    <xf numFmtId="20" fontId="21" fillId="0" borderId="15" xfId="30" applyNumberFormat="1" applyFont="1" applyBorder="1" applyAlignment="1" applyProtection="1">
      <alignment horizontal="center" vertical="center"/>
      <protection locked="0"/>
    </xf>
    <xf numFmtId="14" fontId="21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5" xfId="11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15" fillId="0" borderId="31" xfId="12" applyFont="1" applyBorder="1" applyAlignment="1">
      <alignment vertical="center"/>
    </xf>
    <xf numFmtId="20" fontId="21" fillId="0" borderId="31" xfId="0" applyNumberFormat="1" applyFont="1" applyBorder="1" applyAlignment="1">
      <alignment horizontal="center" vertical="center"/>
    </xf>
    <xf numFmtId="0" fontId="15" fillId="0" borderId="19" xfId="12" applyFont="1" applyBorder="1" applyAlignment="1">
      <alignment vertical="center"/>
    </xf>
    <xf numFmtId="20" fontId="21" fillId="0" borderId="19" xfId="0" applyNumberFormat="1" applyFont="1" applyFill="1" applyBorder="1" applyAlignment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  <protection locked="0"/>
    </xf>
    <xf numFmtId="0" fontId="2" fillId="0" borderId="15" xfId="12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1" fillId="0" borderId="25" xfId="0" applyFont="1" applyBorder="1" applyAlignment="1" applyProtection="1">
      <alignment horizontal="justify" vertical="center"/>
      <protection locked="0"/>
    </xf>
    <xf numFmtId="14" fontId="21" fillId="0" borderId="15" xfId="30" applyNumberFormat="1" applyFont="1" applyBorder="1" applyAlignment="1" applyProtection="1">
      <alignment vertical="center"/>
      <protection locked="0"/>
    </xf>
    <xf numFmtId="20" fontId="21" fillId="0" borderId="31" xfId="30" applyNumberFormat="1" applyFont="1" applyBorder="1" applyAlignment="1" applyProtection="1">
      <alignment horizontal="center" vertical="center"/>
      <protection locked="0"/>
    </xf>
    <xf numFmtId="0" fontId="21" fillId="2" borderId="19" xfId="0" applyFont="1" applyFill="1" applyBorder="1" applyAlignment="1">
      <alignment horizontal="left" vertical="center"/>
    </xf>
    <xf numFmtId="0" fontId="21" fillId="0" borderId="19" xfId="0" applyFont="1" applyBorder="1" applyAlignment="1">
      <alignment vertical="center"/>
    </xf>
    <xf numFmtId="0" fontId="21" fillId="8" borderId="19" xfId="0" applyFont="1" applyFill="1" applyBorder="1" applyAlignment="1">
      <alignment vertical="center"/>
    </xf>
    <xf numFmtId="0" fontId="21" fillId="0" borderId="24" xfId="0" applyFont="1" applyBorder="1" applyAlignment="1">
      <alignment horizontal="center" vertical="center"/>
    </xf>
    <xf numFmtId="0" fontId="21" fillId="0" borderId="15" xfId="0" applyFont="1" applyBorder="1" applyAlignment="1">
      <alignment vertical="center"/>
    </xf>
    <xf numFmtId="0" fontId="15" fillId="6" borderId="19" xfId="0" applyFont="1" applyFill="1" applyBorder="1" applyAlignment="1">
      <alignment vertical="center"/>
    </xf>
    <xf numFmtId="20" fontId="21" fillId="0" borderId="19" xfId="0" applyNumberFormat="1" applyFont="1" applyFill="1" applyBorder="1" applyAlignment="1" applyProtection="1">
      <alignment horizontal="center" vertical="center"/>
      <protection locked="0"/>
    </xf>
    <xf numFmtId="0" fontId="21" fillId="2" borderId="27" xfId="0" applyFont="1" applyFill="1" applyBorder="1" applyAlignment="1">
      <alignment horizontal="left" vertical="center"/>
    </xf>
    <xf numFmtId="0" fontId="21" fillId="0" borderId="15" xfId="0" applyFont="1" applyFill="1" applyBorder="1" applyAlignment="1" applyProtection="1">
      <alignment horizontal="center" vertical="center"/>
      <protection locked="0"/>
    </xf>
    <xf numFmtId="20" fontId="21" fillId="0" borderId="19" xfId="0" applyNumberFormat="1" applyFont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4" fontId="21" fillId="0" borderId="19" xfId="0" applyNumberFormat="1" applyFont="1" applyFill="1" applyBorder="1" applyAlignment="1" applyProtection="1">
      <alignment vertical="center"/>
      <protection locked="0"/>
    </xf>
    <xf numFmtId="14" fontId="21" fillId="0" borderId="15" xfId="0" applyNumberFormat="1" applyFont="1" applyFill="1" applyBorder="1" applyAlignment="1" applyProtection="1">
      <alignment vertical="center"/>
      <protection locked="0"/>
    </xf>
    <xf numFmtId="0" fontId="21" fillId="0" borderId="25" xfId="0" applyFont="1" applyBorder="1" applyAlignment="1">
      <alignment vertical="center"/>
    </xf>
    <xf numFmtId="0" fontId="21" fillId="0" borderId="19" xfId="11" applyFont="1" applyBorder="1" applyAlignment="1" applyProtection="1">
      <alignment horizontal="left" vertical="center"/>
      <protection locked="0"/>
    </xf>
    <xf numFmtId="0" fontId="21" fillId="0" borderId="3" xfId="11" applyFont="1" applyBorder="1" applyAlignment="1" applyProtection="1">
      <alignment vertical="center"/>
      <protection locked="0"/>
    </xf>
    <xf numFmtId="0" fontId="21" fillId="0" borderId="10" xfId="0" applyFont="1" applyBorder="1" applyAlignment="1">
      <alignment vertical="center"/>
    </xf>
    <xf numFmtId="0" fontId="21" fillId="0" borderId="3" xfId="11" applyFont="1" applyBorder="1" applyAlignment="1" applyProtection="1">
      <alignment horizontal="justify" vertical="center" wrapText="1"/>
      <protection locked="0"/>
    </xf>
    <xf numFmtId="0" fontId="15" fillId="0" borderId="1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1" fillId="0" borderId="3" xfId="11" applyFont="1" applyBorder="1" applyAlignment="1" applyProtection="1">
      <alignment horizontal="left" vertical="center"/>
      <protection locked="0"/>
    </xf>
    <xf numFmtId="0" fontId="21" fillId="8" borderId="3" xfId="0" applyFont="1" applyFill="1" applyBorder="1" applyAlignment="1">
      <alignment vertical="center"/>
    </xf>
    <xf numFmtId="0" fontId="21" fillId="9" borderId="3" xfId="0" applyFont="1" applyFill="1" applyBorder="1" applyAlignment="1">
      <alignment vertical="center"/>
    </xf>
    <xf numFmtId="0" fontId="21" fillId="0" borderId="15" xfId="11" applyFont="1" applyBorder="1" applyAlignment="1" applyProtection="1">
      <alignment horizontal="left" vertical="center"/>
      <protection locked="0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14" fontId="18" fillId="0" borderId="32" xfId="0" applyNumberFormat="1" applyFont="1" applyBorder="1" applyAlignment="1">
      <alignment horizontal="center" vertical="center" wrapText="1"/>
    </xf>
    <xf numFmtId="14" fontId="18" fillId="0" borderId="22" xfId="0" applyNumberFormat="1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14" fontId="18" fillId="0" borderId="31" xfId="0" applyNumberFormat="1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14" fontId="18" fillId="0" borderId="15" xfId="0" applyNumberFormat="1" applyFont="1" applyBorder="1" applyAlignment="1">
      <alignment horizontal="center" vertical="center" wrapText="1"/>
    </xf>
    <xf numFmtId="0" fontId="18" fillId="0" borderId="39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39" xfId="0" applyFont="1" applyBorder="1" applyAlignment="1" applyProtection="1">
      <alignment horizontal="center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6" fillId="0" borderId="42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5" fillId="0" borderId="51" xfId="0" applyFont="1" applyBorder="1" applyAlignment="1" applyProtection="1">
      <alignment horizontal="center"/>
      <protection locked="0"/>
    </xf>
    <xf numFmtId="1" fontId="19" fillId="0" borderId="39" xfId="0" applyNumberFormat="1" applyFont="1" applyBorder="1" applyAlignment="1">
      <alignment horizontal="center" wrapText="1"/>
    </xf>
    <xf numFmtId="1" fontId="19" fillId="0" borderId="40" xfId="0" applyNumberFormat="1" applyFont="1" applyBorder="1" applyAlignment="1">
      <alignment horizontal="center" wrapText="1"/>
    </xf>
    <xf numFmtId="1" fontId="19" fillId="0" borderId="42" xfId="0" applyNumberFormat="1" applyFont="1" applyBorder="1" applyAlignment="1">
      <alignment horizontal="center" wrapText="1"/>
    </xf>
    <xf numFmtId="1" fontId="19" fillId="0" borderId="0" xfId="0" applyNumberFormat="1" applyFont="1" applyAlignment="1">
      <alignment horizontal="center" wrapText="1"/>
    </xf>
    <xf numFmtId="1" fontId="19" fillId="0" borderId="48" xfId="0" applyNumberFormat="1" applyFont="1" applyBorder="1" applyAlignment="1">
      <alignment horizontal="center" wrapText="1"/>
    </xf>
    <xf numFmtId="1" fontId="19" fillId="0" borderId="49" xfId="0" applyNumberFormat="1" applyFont="1" applyBorder="1" applyAlignment="1">
      <alignment horizontal="center" wrapText="1"/>
    </xf>
    <xf numFmtId="0" fontId="5" fillId="0" borderId="51" xfId="0" applyFont="1" applyBorder="1" applyAlignment="1">
      <alignment horizontal="center"/>
    </xf>
    <xf numFmtId="0" fontId="10" fillId="7" borderId="52" xfId="0" applyFont="1" applyFill="1" applyBorder="1" applyAlignment="1">
      <alignment horizontal="center" vertical="center"/>
    </xf>
    <xf numFmtId="0" fontId="10" fillId="7" borderId="53" xfId="0" applyFont="1" applyFill="1" applyBorder="1" applyAlignment="1">
      <alignment horizontal="center" vertical="center"/>
    </xf>
    <xf numFmtId="0" fontId="10" fillId="7" borderId="54" xfId="0" applyFont="1" applyFill="1" applyBorder="1" applyAlignment="1">
      <alignment horizontal="center" vertical="center"/>
    </xf>
    <xf numFmtId="0" fontId="11" fillId="7" borderId="52" xfId="0" applyFont="1" applyFill="1" applyBorder="1" applyAlignment="1">
      <alignment horizontal="center" vertical="center"/>
    </xf>
    <xf numFmtId="0" fontId="11" fillId="7" borderId="53" xfId="0" applyFont="1" applyFill="1" applyBorder="1" applyAlignment="1">
      <alignment horizontal="center" vertical="center"/>
    </xf>
    <xf numFmtId="0" fontId="11" fillId="7" borderId="5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14" fontId="9" fillId="0" borderId="39" xfId="0" applyNumberFormat="1" applyFont="1" applyBorder="1" applyAlignment="1">
      <alignment horizontal="center"/>
    </xf>
    <xf numFmtId="14" fontId="9" fillId="0" borderId="40" xfId="0" applyNumberFormat="1" applyFont="1" applyBorder="1" applyAlignment="1">
      <alignment horizontal="center"/>
    </xf>
    <xf numFmtId="14" fontId="9" fillId="0" borderId="42" xfId="0" applyNumberFormat="1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14" fontId="9" fillId="0" borderId="48" xfId="0" applyNumberFormat="1" applyFont="1" applyBorder="1" applyAlignment="1">
      <alignment horizontal="center"/>
    </xf>
    <xf numFmtId="14" fontId="9" fillId="0" borderId="49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10" fillId="7" borderId="52" xfId="0" applyFont="1" applyFill="1" applyBorder="1" applyAlignment="1">
      <alignment horizontal="center"/>
    </xf>
    <xf numFmtId="0" fontId="10" fillId="7" borderId="53" xfId="0" applyFont="1" applyFill="1" applyBorder="1" applyAlignment="1">
      <alignment horizontal="center"/>
    </xf>
    <xf numFmtId="0" fontId="10" fillId="7" borderId="54" xfId="0" applyFont="1" applyFill="1" applyBorder="1" applyAlignment="1">
      <alignment horizontal="center"/>
    </xf>
    <xf numFmtId="0" fontId="11" fillId="7" borderId="52" xfId="0" applyFont="1" applyFill="1" applyBorder="1" applyAlignment="1">
      <alignment horizontal="center"/>
    </xf>
    <xf numFmtId="0" fontId="11" fillId="7" borderId="53" xfId="0" applyFont="1" applyFill="1" applyBorder="1" applyAlignment="1">
      <alignment horizontal="center"/>
    </xf>
    <xf numFmtId="0" fontId="11" fillId="7" borderId="54" xfId="0" applyFont="1" applyFill="1" applyBorder="1" applyAlignment="1">
      <alignment horizontal="center"/>
    </xf>
  </cellXfs>
  <cellStyles count="35">
    <cellStyle name="Normal" xfId="0" builtinId="0"/>
    <cellStyle name="Normal 10" xfId="1"/>
    <cellStyle name="Normal 11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3" xfId="13"/>
    <cellStyle name="Normal 2 4" xfId="14"/>
    <cellStyle name="Normal 2 5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" xfId="26"/>
    <cellStyle name="Normal 30" xfId="27"/>
    <cellStyle name="Normal 31" xfId="28"/>
    <cellStyle name="Normal 4" xfId="29"/>
    <cellStyle name="Normal 5" xfId="30"/>
    <cellStyle name="Normal 6" xfId="31"/>
    <cellStyle name="Normal 7" xfId="32"/>
    <cellStyle name="Normal 8" xfId="33"/>
    <cellStyle name="Normal 9" xfId="34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Lines="20" dropStyle="combo" dx="16" fmlaLink="$T$7" fmlaRange="$T$8:$T$26" noThreeD="1" sel="2" val="0"/>
</file>

<file path=xl/ctrlProps/ctrlProp2.xml><?xml version="1.0" encoding="utf-8"?>
<formControlPr xmlns="http://schemas.microsoft.com/office/spreadsheetml/2009/9/main" objectType="Drop" dropLines="20" dropStyle="combo" dx="16" fmlaLink="$T$7" fmlaRange="$T$8:$T$26" noThreeD="1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9525</xdr:rowOff>
    </xdr:from>
    <xdr:to>
      <xdr:col>2</xdr:col>
      <xdr:colOff>514350</xdr:colOff>
      <xdr:row>6</xdr:row>
      <xdr:rowOff>161925</xdr:rowOff>
    </xdr:to>
    <xdr:pic>
      <xdr:nvPicPr>
        <xdr:cNvPr id="8822" name="Picture 2">
          <a:extLst>
            <a:ext uri="{FF2B5EF4-FFF2-40B4-BE49-F238E27FC236}">
              <a16:creationId xmlns:a16="http://schemas.microsoft.com/office/drawing/2014/main" id="{00000000-0008-0000-0000-0000762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90525"/>
          <a:ext cx="895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</xdr:row>
          <xdr:rowOff>133350</xdr:rowOff>
        </xdr:from>
        <xdr:to>
          <xdr:col>17</xdr:col>
          <xdr:colOff>2038350</xdr:colOff>
          <xdr:row>4</xdr:row>
          <xdr:rowOff>38100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123825</xdr:rowOff>
    </xdr:from>
    <xdr:to>
      <xdr:col>2</xdr:col>
      <xdr:colOff>695325</xdr:colOff>
      <xdr:row>6</xdr:row>
      <xdr:rowOff>152400</xdr:rowOff>
    </xdr:to>
    <xdr:pic>
      <xdr:nvPicPr>
        <xdr:cNvPr id="4727" name="Picture 2">
          <a:extLst>
            <a:ext uri="{FF2B5EF4-FFF2-40B4-BE49-F238E27FC236}">
              <a16:creationId xmlns:a16="http://schemas.microsoft.com/office/drawing/2014/main" id="{00000000-0008-0000-0100-000077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14325"/>
          <a:ext cx="895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142875</xdr:rowOff>
    </xdr:from>
    <xdr:to>
      <xdr:col>2</xdr:col>
      <xdr:colOff>428625</xdr:colOff>
      <xdr:row>6</xdr:row>
      <xdr:rowOff>152400</xdr:rowOff>
    </xdr:to>
    <xdr:pic>
      <xdr:nvPicPr>
        <xdr:cNvPr id="7798" name="Picture 2">
          <a:extLst>
            <a:ext uri="{FF2B5EF4-FFF2-40B4-BE49-F238E27FC236}">
              <a16:creationId xmlns:a16="http://schemas.microsoft.com/office/drawing/2014/main" id="{00000000-0008-0000-0200-000076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33375"/>
          <a:ext cx="895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114300</xdr:rowOff>
    </xdr:from>
    <xdr:to>
      <xdr:col>2</xdr:col>
      <xdr:colOff>1009650</xdr:colOff>
      <xdr:row>6</xdr:row>
      <xdr:rowOff>152400</xdr:rowOff>
    </xdr:to>
    <xdr:pic>
      <xdr:nvPicPr>
        <xdr:cNvPr id="3704" name="Picture 2">
          <a:extLst>
            <a:ext uri="{FF2B5EF4-FFF2-40B4-BE49-F238E27FC236}">
              <a16:creationId xmlns:a16="http://schemas.microsoft.com/office/drawing/2014/main" id="{00000000-0008-0000-0300-000078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04800"/>
          <a:ext cx="8858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152400</xdr:rowOff>
    </xdr:from>
    <xdr:to>
      <xdr:col>2</xdr:col>
      <xdr:colOff>581025</xdr:colOff>
      <xdr:row>6</xdr:row>
      <xdr:rowOff>152400</xdr:rowOff>
    </xdr:to>
    <xdr:pic>
      <xdr:nvPicPr>
        <xdr:cNvPr id="10870" name="Picture 2">
          <a:extLst>
            <a:ext uri="{FF2B5EF4-FFF2-40B4-BE49-F238E27FC236}">
              <a16:creationId xmlns:a16="http://schemas.microsoft.com/office/drawing/2014/main" id="{00000000-0008-0000-0400-000076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"/>
          <a:ext cx="895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171450</xdr:rowOff>
    </xdr:from>
    <xdr:to>
      <xdr:col>2</xdr:col>
      <xdr:colOff>571500</xdr:colOff>
      <xdr:row>6</xdr:row>
      <xdr:rowOff>152400</xdr:rowOff>
    </xdr:to>
    <xdr:pic>
      <xdr:nvPicPr>
        <xdr:cNvPr id="11894" name="Picture 2">
          <a:extLst>
            <a:ext uri="{FF2B5EF4-FFF2-40B4-BE49-F238E27FC236}">
              <a16:creationId xmlns:a16="http://schemas.microsoft.com/office/drawing/2014/main" id="{00000000-0008-0000-0500-0000762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895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9525</xdr:rowOff>
    </xdr:from>
    <xdr:to>
      <xdr:col>2</xdr:col>
      <xdr:colOff>514350</xdr:colOff>
      <xdr:row>7</xdr:row>
      <xdr:rowOff>0</xdr:rowOff>
    </xdr:to>
    <xdr:pic>
      <xdr:nvPicPr>
        <xdr:cNvPr id="18553" name="Picture 2">
          <a:extLst>
            <a:ext uri="{FF2B5EF4-FFF2-40B4-BE49-F238E27FC236}">
              <a16:creationId xmlns:a16="http://schemas.microsoft.com/office/drawing/2014/main" id="{00000000-0008-0000-0600-000079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90525"/>
          <a:ext cx="8953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161925</xdr:rowOff>
    </xdr:from>
    <xdr:to>
      <xdr:col>2</xdr:col>
      <xdr:colOff>695325</xdr:colOff>
      <xdr:row>6</xdr:row>
      <xdr:rowOff>95250</xdr:rowOff>
    </xdr:to>
    <xdr:pic>
      <xdr:nvPicPr>
        <xdr:cNvPr id="6774" name="Picture 2">
          <a:extLst>
            <a:ext uri="{FF2B5EF4-FFF2-40B4-BE49-F238E27FC236}">
              <a16:creationId xmlns:a16="http://schemas.microsoft.com/office/drawing/2014/main" id="{00000000-0008-0000-0700-000076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52425"/>
          <a:ext cx="9048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</xdr:row>
          <xdr:rowOff>95250</xdr:rowOff>
        </xdr:from>
        <xdr:to>
          <xdr:col>17</xdr:col>
          <xdr:colOff>914400</xdr:colOff>
          <xdr:row>4</xdr:row>
          <xdr:rowOff>95250</xdr:rowOff>
        </xdr:to>
        <xdr:sp macro="" textlink="">
          <xdr:nvSpPr>
            <xdr:cNvPr id="13319" name="Drop Down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nay/Belgelerim/Al&#305;nan%20Dosyalar&#305;m/2011-2012-%202.%20D&#246;nem%20ders%20program&#305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KAN%20VARAN/Downloads/G&#252;z%20D&#246;nemi%20Vize%20S&#305;nav%20Tarihleri%20(2022)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ŞLETME 1. ÖĞRETİM"/>
      <sheetName val="İŞLETME 2. ÖĞRETİM "/>
      <sheetName val="BÜRO YÖNETİMİ"/>
      <sheetName val="BÜRO YÖNETİMİ 2.ÖĞRETİM"/>
      <sheetName val="MUHASEBE"/>
      <sheetName val="MUHASEBE 2. ÖĞRENİM"/>
      <sheetName val="BANKACILIK VE SİGORTACILIK"/>
      <sheetName val="DIŞ TİCARET"/>
      <sheetName val="DIŞ TİCARET 2.ÖĞRETİM"/>
      <sheetName val="PAZARLAMA"/>
      <sheetName val="MENKUL"/>
      <sheetName val="boşdolu"/>
      <sheetName val="sınıfçakışma"/>
      <sheetName val="sınıf"/>
      <sheetName val="giriş"/>
      <sheetName val="beni oku"/>
      <sheetName val="özel"/>
      <sheetName val="tanımlar"/>
      <sheetName val="dersler"/>
      <sheetName val="hocalar"/>
      <sheetName val="sayılar"/>
      <sheetName val="hocaprggiriş"/>
      <sheetName val="çakışma"/>
      <sheetName val="HAFPRG"/>
      <sheetName val="ÖGRPRG"/>
      <sheetName val="hafprggiriş"/>
      <sheetName val="SINIFPRG"/>
      <sheetName val="PRGCIK"/>
      <sheetName val="üctimza"/>
      <sheetName val="ücrtcizgen"/>
      <sheetName val="brdgen"/>
      <sheetName val="PUTYED"/>
      <sheetName val="PUTC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ÇAĞRI HİZMETLERİ"/>
      <sheetName val="SOSYAL GÜVENLİK"/>
      <sheetName val="SOSYAL GÜVENLİK II ÖĞR"/>
      <sheetName val="BANKA VE SİGORTA"/>
      <sheetName val=" BANKA VE SİGORTA II. ÖĞR"/>
      <sheetName val="MUHASEBE"/>
      <sheetName val="BİLGİSAYAR PROGRAMCILIĞI"/>
      <sheetName val="BİLGİ GÜVENLİĞİ"/>
      <sheetName val="ÖĞR.ELM.SIN.PROG"/>
      <sheetName val="Vize"/>
      <sheetName val="TÜMPRG"/>
      <sheetName val="TÜMPRGSIR"/>
    </sheetNames>
    <sheetDataSet>
      <sheetData sheetId="0" refreshError="1"/>
      <sheetData sheetId="1">
        <row r="11">
          <cell r="D11">
            <v>44892</v>
          </cell>
          <cell r="E11">
            <v>0.375</v>
          </cell>
          <cell r="F11" t="str">
            <v>A-202</v>
          </cell>
          <cell r="G11">
            <v>79</v>
          </cell>
          <cell r="H11" t="str">
            <v>Öğr. Gör. Mustafa SOLMAZ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B1">
            <v>44891</v>
          </cell>
          <cell r="E1">
            <v>44892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B3:R35"/>
  <sheetViews>
    <sheetView tabSelected="1" topLeftCell="A3" zoomScaleNormal="100" zoomScaleSheetLayoutView="100" workbookViewId="0">
      <selection activeCell="G42" sqref="G42"/>
    </sheetView>
  </sheetViews>
  <sheetFormatPr defaultColWidth="9.140625" defaultRowHeight="15"/>
  <cols>
    <col min="1" max="1" width="2.28515625" style="94" customWidth="1"/>
    <col min="2" max="2" width="9.140625" style="94" customWidth="1"/>
    <col min="3" max="3" width="31" style="94" customWidth="1"/>
    <col min="4" max="4" width="10.7109375" style="94" customWidth="1"/>
    <col min="5" max="5" width="8" style="95" customWidth="1"/>
    <col min="6" max="6" width="8.5703125" style="95" customWidth="1"/>
    <col min="7" max="7" width="6.85546875" style="95" customWidth="1"/>
    <col min="8" max="8" width="39.7109375" style="94" bestFit="1" customWidth="1"/>
    <col min="9" max="9" width="37.140625" style="94" hidden="1" customWidth="1"/>
    <col min="10" max="10" width="32.7109375" style="94" hidden="1" customWidth="1"/>
    <col min="11" max="12" width="12.5703125" style="94" hidden="1" customWidth="1"/>
    <col min="13" max="13" width="39.7109375" style="94" hidden="1" customWidth="1"/>
    <col min="14" max="16" width="9.140625" style="94"/>
    <col min="17" max="17" width="38.5703125" style="94" customWidth="1"/>
    <col min="18" max="18" width="52.85546875" style="94" customWidth="1"/>
    <col min="19" max="16384" width="9.140625" style="94"/>
  </cols>
  <sheetData>
    <row r="3" spans="2:18">
      <c r="B3" s="394" t="s">
        <v>11</v>
      </c>
      <c r="C3" s="394"/>
      <c r="D3" s="394"/>
      <c r="E3" s="394"/>
      <c r="F3" s="394"/>
      <c r="G3" s="394"/>
      <c r="H3" s="394"/>
      <c r="I3" s="394"/>
      <c r="N3" s="139"/>
      <c r="O3" s="140"/>
      <c r="P3" s="140"/>
      <c r="Q3" s="140"/>
      <c r="R3" s="139"/>
    </row>
    <row r="4" spans="2:18">
      <c r="B4" s="394" t="s">
        <v>12</v>
      </c>
      <c r="C4" s="394"/>
      <c r="D4" s="394"/>
      <c r="E4" s="394"/>
      <c r="F4" s="394"/>
      <c r="G4" s="394"/>
      <c r="H4" s="394"/>
      <c r="I4" s="394"/>
      <c r="N4" s="139"/>
      <c r="O4" s="140"/>
      <c r="P4" s="140"/>
      <c r="Q4" s="140"/>
      <c r="R4" s="139"/>
    </row>
    <row r="5" spans="2:18" ht="12.75" customHeight="1">
      <c r="B5" s="394" t="s">
        <v>414</v>
      </c>
      <c r="C5" s="394"/>
      <c r="D5" s="394"/>
      <c r="E5" s="394"/>
      <c r="F5" s="394"/>
      <c r="G5" s="394"/>
      <c r="H5" s="394"/>
      <c r="I5" s="394"/>
      <c r="N5" s="139"/>
      <c r="O5" s="140"/>
      <c r="P5" s="140"/>
      <c r="Q5" s="140"/>
      <c r="R5" s="139"/>
    </row>
    <row r="6" spans="2:18">
      <c r="B6" s="394" t="s">
        <v>444</v>
      </c>
      <c r="C6" s="394"/>
      <c r="D6" s="394"/>
      <c r="E6" s="394"/>
      <c r="F6" s="394"/>
      <c r="G6" s="394"/>
      <c r="H6" s="394"/>
      <c r="I6" s="394"/>
      <c r="N6" s="139"/>
      <c r="O6" s="140"/>
      <c r="P6" s="140"/>
      <c r="Q6" s="140"/>
      <c r="R6" s="139"/>
    </row>
    <row r="7" spans="2:18" ht="15" customHeight="1">
      <c r="B7" s="394" t="s">
        <v>445</v>
      </c>
      <c r="C7" s="394"/>
      <c r="D7" s="394"/>
      <c r="E7" s="394"/>
      <c r="F7" s="394"/>
      <c r="G7" s="394"/>
      <c r="H7" s="394"/>
      <c r="I7" s="394"/>
      <c r="N7" s="139"/>
      <c r="O7" s="140"/>
      <c r="P7" s="140"/>
      <c r="Q7" s="140"/>
      <c r="R7" s="139"/>
    </row>
    <row r="8" spans="2:18" ht="6.75" customHeight="1">
      <c r="N8" s="139"/>
      <c r="O8" s="140"/>
      <c r="P8" s="140"/>
      <c r="Q8" s="140"/>
      <c r="R8" s="139"/>
    </row>
    <row r="9" spans="2:18" ht="15.75" thickBot="1">
      <c r="B9" s="395" t="s">
        <v>411</v>
      </c>
      <c r="C9" s="395"/>
      <c r="D9" s="395"/>
      <c r="E9" s="395"/>
      <c r="F9" s="395"/>
      <c r="G9" s="395"/>
      <c r="H9" s="395"/>
      <c r="I9" s="395"/>
      <c r="N9" s="139"/>
      <c r="O9" s="140"/>
      <c r="P9" s="140"/>
      <c r="Q9" s="140"/>
      <c r="R9" s="139"/>
    </row>
    <row r="10" spans="2:18" ht="30" customHeight="1" thickBot="1">
      <c r="B10" s="199" t="s">
        <v>23</v>
      </c>
      <c r="C10" s="200" t="s">
        <v>0</v>
      </c>
      <c r="D10" s="201" t="s">
        <v>8</v>
      </c>
      <c r="E10" s="201" t="s">
        <v>1</v>
      </c>
      <c r="F10" s="201" t="s">
        <v>9</v>
      </c>
      <c r="G10" s="201" t="s">
        <v>25</v>
      </c>
      <c r="H10" s="270" t="s">
        <v>34</v>
      </c>
      <c r="I10" s="261" t="s">
        <v>390</v>
      </c>
      <c r="J10" s="202" t="s">
        <v>391</v>
      </c>
      <c r="K10" s="164" t="s">
        <v>392</v>
      </c>
      <c r="L10" s="165" t="s">
        <v>393</v>
      </c>
      <c r="N10" s="139"/>
      <c r="O10" s="140"/>
      <c r="P10" s="140"/>
      <c r="Q10" s="140"/>
      <c r="R10" s="139"/>
    </row>
    <row r="11" spans="2:18" ht="18.75" customHeight="1">
      <c r="B11" s="190" t="s">
        <v>330</v>
      </c>
      <c r="C11" s="380" t="s">
        <v>426</v>
      </c>
      <c r="D11" s="377">
        <v>44984</v>
      </c>
      <c r="E11" s="368">
        <v>0.375</v>
      </c>
      <c r="F11" s="356" t="s">
        <v>113</v>
      </c>
      <c r="G11" s="274"/>
      <c r="H11" s="347" t="s">
        <v>181</v>
      </c>
      <c r="I11" s="94" t="s">
        <v>413</v>
      </c>
      <c r="J11" s="174"/>
      <c r="K11" s="216"/>
      <c r="L11" s="146"/>
      <c r="M11" s="94" t="s">
        <v>80</v>
      </c>
      <c r="N11" s="139"/>
      <c r="O11" s="140"/>
      <c r="P11" s="140"/>
      <c r="Q11" s="140"/>
      <c r="R11" s="139"/>
    </row>
    <row r="12" spans="2:18" ht="18.75" customHeight="1">
      <c r="B12" s="148" t="s">
        <v>329</v>
      </c>
      <c r="C12" s="381" t="s">
        <v>428</v>
      </c>
      <c r="D12" s="326">
        <v>44984</v>
      </c>
      <c r="E12" s="324">
        <v>0.5</v>
      </c>
      <c r="F12" s="325" t="s">
        <v>113</v>
      </c>
      <c r="G12" s="241"/>
      <c r="H12" s="382" t="s">
        <v>111</v>
      </c>
      <c r="I12" s="94" t="s">
        <v>244</v>
      </c>
      <c r="J12" s="94" t="s">
        <v>413</v>
      </c>
      <c r="K12" s="94" t="s">
        <v>77</v>
      </c>
      <c r="L12" s="211"/>
      <c r="M12" s="94" t="s">
        <v>181</v>
      </c>
    </row>
    <row r="13" spans="2:18" ht="18.75" customHeight="1">
      <c r="B13" s="148" t="s">
        <v>418</v>
      </c>
      <c r="C13" s="383" t="s">
        <v>419</v>
      </c>
      <c r="D13" s="326">
        <v>44985</v>
      </c>
      <c r="E13" s="324">
        <v>0.375</v>
      </c>
      <c r="F13" s="325" t="s">
        <v>113</v>
      </c>
      <c r="G13" s="241"/>
      <c r="H13" s="382" t="s">
        <v>71</v>
      </c>
      <c r="I13" s="94" t="s">
        <v>181</v>
      </c>
      <c r="J13" s="94" t="s">
        <v>112</v>
      </c>
      <c r="K13" s="217"/>
      <c r="L13" s="211"/>
      <c r="M13" s="94" t="s">
        <v>77</v>
      </c>
      <c r="N13" s="139"/>
      <c r="O13" s="140"/>
      <c r="P13" s="140"/>
      <c r="Q13" s="140"/>
      <c r="R13" s="139"/>
    </row>
    <row r="14" spans="2:18" ht="18.75" customHeight="1">
      <c r="B14" s="147" t="s">
        <v>331</v>
      </c>
      <c r="C14" s="175" t="s">
        <v>427</v>
      </c>
      <c r="D14" s="326">
        <v>44985</v>
      </c>
      <c r="E14" s="324">
        <v>0.5</v>
      </c>
      <c r="F14" s="325" t="s">
        <v>113</v>
      </c>
      <c r="G14" s="241"/>
      <c r="H14" s="382" t="s">
        <v>78</v>
      </c>
      <c r="I14" s="94" t="s">
        <v>413</v>
      </c>
      <c r="J14" s="145"/>
      <c r="K14" s="216"/>
      <c r="L14" s="146"/>
      <c r="M14" s="94" t="s">
        <v>119</v>
      </c>
    </row>
    <row r="15" spans="2:18" ht="18.75" customHeight="1">
      <c r="B15" s="148" t="s">
        <v>423</v>
      </c>
      <c r="C15" s="383" t="s">
        <v>424</v>
      </c>
      <c r="D15" s="326">
        <v>44985</v>
      </c>
      <c r="E15" s="324">
        <v>0.66666666666666663</v>
      </c>
      <c r="F15" s="325" t="s">
        <v>113</v>
      </c>
      <c r="G15" s="241"/>
      <c r="H15" s="382" t="s">
        <v>246</v>
      </c>
      <c r="I15" s="320"/>
      <c r="J15" s="145"/>
      <c r="K15" s="216"/>
      <c r="L15" s="211"/>
      <c r="M15" s="94" t="s">
        <v>79</v>
      </c>
      <c r="N15" s="139"/>
      <c r="O15" s="140"/>
      <c r="P15" s="140"/>
      <c r="Q15" s="140"/>
      <c r="R15" s="139"/>
    </row>
    <row r="16" spans="2:18" ht="18.75" hidden="1" customHeight="1">
      <c r="B16" s="147" t="s">
        <v>416</v>
      </c>
      <c r="C16" s="175" t="s">
        <v>417</v>
      </c>
      <c r="D16" s="326">
        <v>44963</v>
      </c>
      <c r="E16" s="324">
        <v>0.375</v>
      </c>
      <c r="F16" s="325"/>
      <c r="G16" s="241"/>
      <c r="H16" s="384" t="s">
        <v>110</v>
      </c>
      <c r="I16" s="94" t="s">
        <v>246</v>
      </c>
      <c r="J16" s="94" t="s">
        <v>77</v>
      </c>
      <c r="K16" s="216"/>
      <c r="L16" s="211"/>
      <c r="M16" s="94" t="s">
        <v>71</v>
      </c>
      <c r="N16" s="139"/>
      <c r="O16" s="140"/>
      <c r="P16" s="140"/>
      <c r="Q16" s="140"/>
      <c r="R16" s="139"/>
    </row>
    <row r="17" spans="2:18" ht="18.75" hidden="1" customHeight="1">
      <c r="B17" s="147" t="s">
        <v>332</v>
      </c>
      <c r="C17" s="381" t="s">
        <v>425</v>
      </c>
      <c r="D17" s="326">
        <v>44960</v>
      </c>
      <c r="E17" s="324">
        <v>0.375</v>
      </c>
      <c r="F17" s="325"/>
      <c r="G17" s="241"/>
      <c r="H17" s="382" t="s">
        <v>80</v>
      </c>
      <c r="I17" s="94" t="s">
        <v>112</v>
      </c>
      <c r="J17" s="94" t="s">
        <v>201</v>
      </c>
      <c r="K17" s="216"/>
      <c r="L17" s="211"/>
      <c r="M17" s="94" t="s">
        <v>76</v>
      </c>
      <c r="N17" s="139"/>
      <c r="O17" s="140"/>
      <c r="P17" s="140"/>
      <c r="Q17" s="140"/>
      <c r="R17" s="139"/>
    </row>
    <row r="18" spans="2:18" ht="30" hidden="1">
      <c r="B18" s="147" t="s">
        <v>422</v>
      </c>
      <c r="C18" s="381" t="s">
        <v>186</v>
      </c>
      <c r="D18" s="326">
        <v>44959</v>
      </c>
      <c r="E18" s="324">
        <v>0.375</v>
      </c>
      <c r="F18" s="325"/>
      <c r="G18" s="241"/>
      <c r="H18" s="382" t="s">
        <v>26</v>
      </c>
      <c r="I18" s="231" t="s">
        <v>79</v>
      </c>
      <c r="J18" s="94" t="s">
        <v>119</v>
      </c>
      <c r="K18" s="216"/>
      <c r="L18" s="146"/>
      <c r="M18" s="94" t="s">
        <v>244</v>
      </c>
      <c r="N18" s="139"/>
      <c r="O18" s="140"/>
      <c r="P18" s="140"/>
      <c r="Q18" s="140"/>
      <c r="R18" s="139"/>
    </row>
    <row r="19" spans="2:18" ht="18.75" customHeight="1" thickBot="1">
      <c r="B19" s="147" t="s">
        <v>420</v>
      </c>
      <c r="C19" s="381" t="s">
        <v>421</v>
      </c>
      <c r="D19" s="326">
        <v>44986</v>
      </c>
      <c r="E19" s="324">
        <v>0.375</v>
      </c>
      <c r="F19" s="325" t="s">
        <v>113</v>
      </c>
      <c r="G19" s="241"/>
      <c r="H19" s="382" t="s">
        <v>244</v>
      </c>
      <c r="I19" s="94" t="s">
        <v>111</v>
      </c>
      <c r="J19" s="94" t="s">
        <v>201</v>
      </c>
      <c r="K19" s="218"/>
      <c r="L19" s="156"/>
      <c r="M19" s="94" t="s">
        <v>73</v>
      </c>
      <c r="N19" s="139"/>
      <c r="O19" s="140"/>
      <c r="P19" s="140"/>
      <c r="Q19" s="140"/>
      <c r="R19" s="139"/>
    </row>
    <row r="20" spans="2:18" ht="18.75" customHeight="1" thickBot="1">
      <c r="B20" s="153" t="s">
        <v>416</v>
      </c>
      <c r="C20" s="350" t="s">
        <v>417</v>
      </c>
      <c r="D20" s="249">
        <v>44987</v>
      </c>
      <c r="E20" s="338">
        <v>0.375</v>
      </c>
      <c r="F20" s="250" t="s">
        <v>113</v>
      </c>
      <c r="G20" s="250"/>
      <c r="H20" s="385" t="s">
        <v>110</v>
      </c>
      <c r="K20" s="333"/>
      <c r="L20" s="333"/>
      <c r="N20" s="139"/>
      <c r="O20" s="140"/>
      <c r="P20" s="140"/>
      <c r="Q20" s="140"/>
      <c r="R20" s="139"/>
    </row>
    <row r="21" spans="2:18" ht="9.75" customHeight="1">
      <c r="M21" s="94" t="s">
        <v>78</v>
      </c>
    </row>
    <row r="22" spans="2:18" ht="15.75" thickBot="1">
      <c r="B22" s="393" t="s">
        <v>412</v>
      </c>
      <c r="C22" s="393"/>
      <c r="D22" s="393"/>
      <c r="E22" s="393"/>
      <c r="F22" s="393"/>
      <c r="G22" s="393"/>
      <c r="H22" s="393"/>
      <c r="I22" s="393"/>
      <c r="M22" s="94" t="s">
        <v>112</v>
      </c>
    </row>
    <row r="23" spans="2:18" ht="30.75" customHeight="1" thickBot="1">
      <c r="B23" s="199" t="s">
        <v>24</v>
      </c>
      <c r="C23" s="200" t="s">
        <v>0</v>
      </c>
      <c r="D23" s="201" t="s">
        <v>8</v>
      </c>
      <c r="E23" s="201" t="s">
        <v>1</v>
      </c>
      <c r="F23" s="201" t="s">
        <v>2</v>
      </c>
      <c r="G23" s="201" t="s">
        <v>25</v>
      </c>
      <c r="H23" s="201" t="s">
        <v>34</v>
      </c>
      <c r="I23" s="201" t="s">
        <v>390</v>
      </c>
      <c r="J23" s="202" t="s">
        <v>391</v>
      </c>
      <c r="K23" s="202" t="s">
        <v>392</v>
      </c>
      <c r="L23" s="203" t="s">
        <v>393</v>
      </c>
      <c r="M23" s="94" t="s">
        <v>110</v>
      </c>
    </row>
    <row r="24" spans="2:18" ht="20.25" customHeight="1">
      <c r="B24" s="351" t="s">
        <v>340</v>
      </c>
      <c r="C24" s="271" t="s">
        <v>341</v>
      </c>
      <c r="D24" s="377">
        <v>44984</v>
      </c>
      <c r="E24" s="368">
        <v>0.54166666666666663</v>
      </c>
      <c r="F24" s="356" t="s">
        <v>113</v>
      </c>
      <c r="G24" s="274"/>
      <c r="H24" s="363" t="s">
        <v>181</v>
      </c>
      <c r="I24" s="363" t="s">
        <v>111</v>
      </c>
      <c r="J24" s="271"/>
      <c r="K24" s="271"/>
      <c r="L24" s="276"/>
      <c r="M24" s="94" t="s">
        <v>413</v>
      </c>
    </row>
    <row r="25" spans="2:18" ht="20.25" hidden="1" customHeight="1">
      <c r="B25" s="147" t="s">
        <v>333</v>
      </c>
      <c r="C25" s="386" t="s">
        <v>334</v>
      </c>
      <c r="D25" s="326">
        <v>44963</v>
      </c>
      <c r="E25" s="324">
        <v>0.54166666666666663</v>
      </c>
      <c r="F25" s="325"/>
      <c r="G25" s="241"/>
      <c r="H25" s="257" t="s">
        <v>119</v>
      </c>
      <c r="I25" s="387"/>
      <c r="J25" s="179"/>
      <c r="K25" s="179"/>
      <c r="L25" s="242"/>
      <c r="M25" s="94" t="s">
        <v>201</v>
      </c>
    </row>
    <row r="26" spans="2:18" ht="20.25" customHeight="1">
      <c r="B26" s="147" t="s">
        <v>342</v>
      </c>
      <c r="C26" s="162" t="s">
        <v>343</v>
      </c>
      <c r="D26" s="326">
        <v>44985</v>
      </c>
      <c r="E26" s="324">
        <v>0.54166666666666663</v>
      </c>
      <c r="F26" s="325" t="s">
        <v>113</v>
      </c>
      <c r="G26" s="241"/>
      <c r="H26" s="257" t="s">
        <v>112</v>
      </c>
      <c r="I26" s="257" t="s">
        <v>246</v>
      </c>
      <c r="J26" s="179"/>
      <c r="K26" s="179"/>
      <c r="L26" s="242"/>
      <c r="M26" s="94" t="s">
        <v>26</v>
      </c>
    </row>
    <row r="27" spans="2:18" ht="20.25" hidden="1" customHeight="1">
      <c r="B27" s="147" t="s">
        <v>338</v>
      </c>
      <c r="C27" s="386" t="s">
        <v>339</v>
      </c>
      <c r="D27" s="326">
        <v>44959</v>
      </c>
      <c r="E27" s="324">
        <v>0.54166666666666663</v>
      </c>
      <c r="F27" s="325"/>
      <c r="G27" s="241"/>
      <c r="H27" s="257" t="s">
        <v>79</v>
      </c>
      <c r="I27" s="257" t="s">
        <v>26</v>
      </c>
      <c r="J27" s="179"/>
      <c r="K27" s="179"/>
      <c r="L27" s="242"/>
      <c r="M27" s="94" t="s">
        <v>214</v>
      </c>
    </row>
    <row r="28" spans="2:18" ht="20.25" hidden="1" customHeight="1">
      <c r="B28" s="147" t="s">
        <v>344</v>
      </c>
      <c r="C28" s="162" t="s">
        <v>345</v>
      </c>
      <c r="D28" s="326">
        <v>44960</v>
      </c>
      <c r="E28" s="324">
        <v>0.54166666666666663</v>
      </c>
      <c r="F28" s="325"/>
      <c r="G28" s="241"/>
      <c r="H28" s="257" t="s">
        <v>79</v>
      </c>
      <c r="I28" s="257" t="s">
        <v>244</v>
      </c>
      <c r="J28" s="179"/>
      <c r="K28" s="179"/>
      <c r="L28" s="242"/>
      <c r="M28" s="94" t="s">
        <v>246</v>
      </c>
    </row>
    <row r="29" spans="2:18" ht="20.25" customHeight="1">
      <c r="B29" s="147" t="s">
        <v>335</v>
      </c>
      <c r="C29" s="386" t="s">
        <v>336</v>
      </c>
      <c r="D29" s="326">
        <v>44986</v>
      </c>
      <c r="E29" s="324">
        <v>0.54166666666666663</v>
      </c>
      <c r="F29" s="325" t="s">
        <v>113</v>
      </c>
      <c r="G29" s="241"/>
      <c r="H29" s="257" t="s">
        <v>78</v>
      </c>
      <c r="I29" s="257" t="s">
        <v>80</v>
      </c>
      <c r="J29" s="257"/>
      <c r="K29" s="179"/>
      <c r="L29" s="242"/>
      <c r="M29" s="94" t="s">
        <v>111</v>
      </c>
    </row>
    <row r="30" spans="2:18" ht="20.25" customHeight="1">
      <c r="B30" s="152" t="s">
        <v>337</v>
      </c>
      <c r="C30" s="386" t="s">
        <v>29</v>
      </c>
      <c r="D30" s="326">
        <v>44986</v>
      </c>
      <c r="E30" s="324">
        <v>0.66666666666666663</v>
      </c>
      <c r="F30" s="325" t="s">
        <v>113</v>
      </c>
      <c r="G30" s="241"/>
      <c r="H30" s="257" t="s">
        <v>76</v>
      </c>
      <c r="I30" s="388"/>
      <c r="J30" s="179"/>
      <c r="K30" s="179"/>
      <c r="L30" s="242"/>
      <c r="M30" s="94" t="s">
        <v>200</v>
      </c>
    </row>
    <row r="31" spans="2:18" ht="20.25" hidden="1" customHeight="1">
      <c r="B31" s="148" t="s">
        <v>15</v>
      </c>
      <c r="C31" s="149" t="s">
        <v>16</v>
      </c>
      <c r="D31" s="390">
        <v>44961</v>
      </c>
      <c r="E31" s="391" t="s">
        <v>447</v>
      </c>
      <c r="F31" s="391"/>
      <c r="G31" s="391"/>
      <c r="H31" s="391"/>
      <c r="I31" s="391"/>
      <c r="J31" s="391"/>
      <c r="K31" s="391"/>
      <c r="L31" s="392"/>
    </row>
    <row r="32" spans="2:18" ht="20.25" hidden="1" customHeight="1">
      <c r="B32" s="148" t="s">
        <v>18</v>
      </c>
      <c r="C32" s="149" t="s">
        <v>19</v>
      </c>
      <c r="D32" s="390"/>
      <c r="E32" s="391"/>
      <c r="F32" s="391"/>
      <c r="G32" s="391"/>
      <c r="H32" s="391"/>
      <c r="I32" s="391"/>
      <c r="J32" s="391"/>
      <c r="K32" s="391"/>
      <c r="L32" s="392"/>
    </row>
    <row r="33" spans="2:12" ht="20.25" hidden="1" customHeight="1" thickBot="1">
      <c r="B33" s="148" t="s">
        <v>20</v>
      </c>
      <c r="C33" s="149" t="s">
        <v>21</v>
      </c>
      <c r="D33" s="390"/>
      <c r="E33" s="391"/>
      <c r="F33" s="391"/>
      <c r="G33" s="391"/>
      <c r="H33" s="391"/>
      <c r="I33" s="391"/>
      <c r="J33" s="391"/>
      <c r="K33" s="391"/>
      <c r="L33" s="392"/>
    </row>
    <row r="34" spans="2:12" ht="15.75" thickBot="1">
      <c r="B34" s="153" t="s">
        <v>333</v>
      </c>
      <c r="C34" s="389" t="s">
        <v>334</v>
      </c>
      <c r="D34" s="249">
        <v>44987</v>
      </c>
      <c r="E34" s="338">
        <v>0.54166666666666663</v>
      </c>
      <c r="F34" s="250" t="s">
        <v>113</v>
      </c>
      <c r="G34" s="250"/>
      <c r="H34" s="366" t="s">
        <v>119</v>
      </c>
      <c r="I34" s="366"/>
      <c r="J34" s="366"/>
      <c r="K34" s="366"/>
      <c r="L34" s="379"/>
    </row>
    <row r="35" spans="2:12">
      <c r="G35" s="94"/>
    </row>
  </sheetData>
  <mergeCells count="9">
    <mergeCell ref="D31:D33"/>
    <mergeCell ref="E31:L33"/>
    <mergeCell ref="B22:I22"/>
    <mergeCell ref="B3:I3"/>
    <mergeCell ref="B4:I4"/>
    <mergeCell ref="B5:I5"/>
    <mergeCell ref="B6:I6"/>
    <mergeCell ref="B7:I7"/>
    <mergeCell ref="B9:I9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J30 J14 J25:J28 K24:L30 K11:L11 L12 K13:L14 K16:L20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workbookViewId="0">
      <selection activeCell="F23" sqref="F23"/>
    </sheetView>
  </sheetViews>
  <sheetFormatPr defaultRowHeight="12.75"/>
  <cols>
    <col min="1" max="1" width="5.28515625" customWidth="1"/>
    <col min="2" max="28" width="5.140625" customWidth="1"/>
  </cols>
  <sheetData>
    <row r="1" spans="1:28" s="69" customFormat="1">
      <c r="B1" s="461">
        <v>44891</v>
      </c>
      <c r="C1" s="462"/>
      <c r="D1" s="462"/>
      <c r="E1" s="461">
        <v>44892</v>
      </c>
      <c r="F1" s="462"/>
      <c r="G1" s="462"/>
      <c r="H1" s="461">
        <v>44893</v>
      </c>
      <c r="I1" s="462"/>
      <c r="J1" s="462"/>
      <c r="K1" s="461">
        <v>44894</v>
      </c>
      <c r="L1" s="462"/>
      <c r="M1" s="462"/>
      <c r="N1" s="461">
        <v>44895</v>
      </c>
      <c r="O1" s="462"/>
      <c r="P1" s="462"/>
      <c r="Q1" s="461">
        <v>44896</v>
      </c>
      <c r="R1" s="462"/>
      <c r="S1" s="462"/>
      <c r="T1" s="461">
        <v>44897</v>
      </c>
      <c r="U1" s="462"/>
      <c r="V1" s="462"/>
      <c r="W1" s="461">
        <v>44898</v>
      </c>
      <c r="X1" s="462"/>
      <c r="Y1" s="462"/>
      <c r="Z1" s="461">
        <v>44899</v>
      </c>
      <c r="AA1" s="462"/>
      <c r="AB1" s="462"/>
    </row>
    <row r="2" spans="1:28">
      <c r="A2" s="194"/>
      <c r="B2" s="460" t="s">
        <v>432</v>
      </c>
      <c r="C2" s="460"/>
      <c r="D2" s="460"/>
      <c r="E2" s="460" t="s">
        <v>433</v>
      </c>
      <c r="F2" s="460"/>
      <c r="G2" s="460"/>
      <c r="H2" s="460" t="s">
        <v>434</v>
      </c>
      <c r="I2" s="460"/>
      <c r="J2" s="460"/>
      <c r="K2" s="460" t="s">
        <v>435</v>
      </c>
      <c r="L2" s="460"/>
      <c r="M2" s="460"/>
      <c r="N2" s="460" t="s">
        <v>436</v>
      </c>
      <c r="O2" s="460"/>
      <c r="P2" s="460"/>
      <c r="Q2" s="460" t="s">
        <v>437</v>
      </c>
      <c r="R2" s="460"/>
      <c r="S2" s="460"/>
      <c r="T2" s="460" t="s">
        <v>438</v>
      </c>
      <c r="U2" s="460"/>
      <c r="V2" s="460"/>
      <c r="W2" s="460" t="s">
        <v>432</v>
      </c>
      <c r="X2" s="460"/>
      <c r="Y2" s="460"/>
      <c r="Z2" s="460" t="s">
        <v>433</v>
      </c>
      <c r="AA2" s="460"/>
      <c r="AB2" s="460"/>
    </row>
    <row r="3" spans="1:28">
      <c r="A3" s="194"/>
      <c r="B3" s="194" t="s">
        <v>113</v>
      </c>
      <c r="C3" s="194" t="s">
        <v>114</v>
      </c>
      <c r="D3" s="194" t="s">
        <v>400</v>
      </c>
      <c r="E3" s="194" t="s">
        <v>113</v>
      </c>
      <c r="F3" s="194" t="s">
        <v>114</v>
      </c>
      <c r="G3" s="194" t="s">
        <v>400</v>
      </c>
      <c r="H3" s="194" t="s">
        <v>113</v>
      </c>
      <c r="I3" s="194" t="s">
        <v>114</v>
      </c>
      <c r="J3" s="194" t="s">
        <v>400</v>
      </c>
      <c r="K3" s="194" t="s">
        <v>113</v>
      </c>
      <c r="L3" s="194" t="s">
        <v>114</v>
      </c>
      <c r="M3" s="194" t="s">
        <v>400</v>
      </c>
      <c r="N3" s="194" t="s">
        <v>113</v>
      </c>
      <c r="O3" s="194" t="s">
        <v>114</v>
      </c>
      <c r="P3" s="194" t="s">
        <v>400</v>
      </c>
      <c r="Q3" s="194" t="s">
        <v>113</v>
      </c>
      <c r="R3" s="194" t="s">
        <v>114</v>
      </c>
      <c r="S3" s="194" t="s">
        <v>400</v>
      </c>
      <c r="T3" s="194" t="s">
        <v>113</v>
      </c>
      <c r="U3" s="194" t="s">
        <v>114</v>
      </c>
      <c r="V3" s="194" t="s">
        <v>400</v>
      </c>
      <c r="W3" s="194" t="s">
        <v>113</v>
      </c>
      <c r="X3" s="194" t="s">
        <v>114</v>
      </c>
      <c r="Y3" s="194" t="s">
        <v>400</v>
      </c>
      <c r="Z3" s="194" t="s">
        <v>113</v>
      </c>
      <c r="AA3" s="194" t="s">
        <v>114</v>
      </c>
      <c r="AB3" s="194" t="s">
        <v>400</v>
      </c>
    </row>
    <row r="4" spans="1:28" ht="20.25" customHeight="1">
      <c r="A4" s="195">
        <v>0.375</v>
      </c>
      <c r="B4" s="196" t="str">
        <f>IF('[2]SOSYAL GÜVENLİK'!D$11=[2]Vize!B1,"SG1"," ")</f>
        <v xml:space="preserve"> </v>
      </c>
      <c r="C4" s="196" t="str">
        <f>IF('[2]SOSYAL GÜVENLİK'!E$11=[2]Vize!C1,"SG1"," ")</f>
        <v xml:space="preserve"> </v>
      </c>
      <c r="D4" s="196" t="str">
        <f>IF('[2]SOSYAL GÜVENLİK'!F$11=[2]Vize!D1,"SG1"," ")</f>
        <v xml:space="preserve"> </v>
      </c>
      <c r="E4" s="196" t="str">
        <f>IF('[2]SOSYAL GÜVENLİK'!G$11=[2]Vize!E1,"SG1"," ")</f>
        <v xml:space="preserve"> </v>
      </c>
      <c r="F4" s="196" t="str">
        <f>IF('[2]SOSYAL GÜVENLİK'!H$11=[2]Vize!F1,"SG1"," ")</f>
        <v xml:space="preserve"> </v>
      </c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</row>
    <row r="5" spans="1:28" ht="20.25" customHeight="1">
      <c r="A5" s="195">
        <v>0.41666666666666669</v>
      </c>
      <c r="B5" s="196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</row>
    <row r="6" spans="1:28" ht="20.25" customHeight="1">
      <c r="A6" s="195">
        <v>0.45833333333333331</v>
      </c>
      <c r="B6" s="196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</row>
    <row r="7" spans="1:28" ht="20.25" customHeight="1">
      <c r="A7" s="195">
        <v>0.5</v>
      </c>
      <c r="B7" s="196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</row>
    <row r="8" spans="1:28" ht="20.25" customHeight="1">
      <c r="A8" s="195">
        <v>0.54166666666666696</v>
      </c>
      <c r="B8" s="196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</row>
    <row r="9" spans="1:28" ht="20.25" customHeight="1">
      <c r="A9" s="195">
        <v>0.58333333333333304</v>
      </c>
      <c r="B9" s="196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</row>
    <row r="10" spans="1:28" ht="20.25" customHeight="1">
      <c r="A10" s="195">
        <v>0.625</v>
      </c>
      <c r="B10" s="196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</row>
    <row r="11" spans="1:28" ht="20.25" customHeight="1">
      <c r="A11" s="195">
        <v>0.66666666666666696</v>
      </c>
      <c r="B11" s="196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</row>
    <row r="12" spans="1:28" ht="20.25" customHeight="1">
      <c r="A12" s="195">
        <v>0.70833333333333304</v>
      </c>
      <c r="B12" s="196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</row>
    <row r="13" spans="1:28" ht="20.25" customHeight="1">
      <c r="A13" s="195">
        <v>0.75</v>
      </c>
      <c r="B13" s="196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</row>
    <row r="14" spans="1:28" ht="20.25" customHeight="1">
      <c r="A14" s="195">
        <v>0.79166666666666696</v>
      </c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</row>
    <row r="15" spans="1:28" ht="20.25" customHeight="1">
      <c r="A15" s="195">
        <v>0.83333333333333404</v>
      </c>
      <c r="B15" s="196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</row>
  </sheetData>
  <mergeCells count="18">
    <mergeCell ref="Q2:S2"/>
    <mergeCell ref="T2:V2"/>
    <mergeCell ref="B1:D1"/>
    <mergeCell ref="E1:G1"/>
    <mergeCell ref="H1:J1"/>
    <mergeCell ref="K1:M1"/>
    <mergeCell ref="N1:P1"/>
    <mergeCell ref="Q1:S1"/>
    <mergeCell ref="B2:D2"/>
    <mergeCell ref="E2:G2"/>
    <mergeCell ref="H2:J2"/>
    <mergeCell ref="K2:M2"/>
    <mergeCell ref="N2:P2"/>
    <mergeCell ref="W2:Y2"/>
    <mergeCell ref="Z2:AB2"/>
    <mergeCell ref="T1:V1"/>
    <mergeCell ref="W1:Y1"/>
    <mergeCell ref="Z1:AB1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3"/>
  <dimension ref="A1:BA723"/>
  <sheetViews>
    <sheetView topLeftCell="A55" workbookViewId="0">
      <selection activeCell="F67" sqref="F67"/>
    </sheetView>
  </sheetViews>
  <sheetFormatPr defaultRowHeight="12.75"/>
  <cols>
    <col min="1" max="1" width="29.140625" customWidth="1"/>
    <col min="2" max="2" width="19.42578125" customWidth="1"/>
    <col min="3" max="4" width="9" customWidth="1"/>
    <col min="5" max="5" width="17.28515625" style="18" customWidth="1"/>
    <col min="6" max="6" width="17.28515625" style="30" customWidth="1"/>
    <col min="7" max="7" width="17.28515625" customWidth="1"/>
    <col min="8" max="8" width="17.28515625" style="32" customWidth="1"/>
    <col min="9" max="10" width="17.28515625" customWidth="1"/>
    <col min="11" max="11" width="14.42578125" customWidth="1"/>
    <col min="12" max="12" width="7.5703125" customWidth="1"/>
    <col min="13" max="13" width="26.5703125" customWidth="1"/>
    <col min="14" max="14" width="9.85546875" style="18" customWidth="1"/>
    <col min="15" max="15" width="6.7109375" style="30" customWidth="1"/>
    <col min="16" max="16" width="9.42578125" style="32" customWidth="1"/>
    <col min="17" max="17" width="6.140625" style="32" customWidth="1"/>
    <col min="18" max="18" width="83.140625" style="27" customWidth="1"/>
    <col min="19" max="19" width="9.140625" customWidth="1"/>
    <col min="20" max="20" width="36.42578125" customWidth="1"/>
    <col min="21" max="21" width="47.85546875" style="69" customWidth="1"/>
    <col min="22" max="22" width="12.7109375" customWidth="1"/>
    <col min="23" max="23" width="5.28515625" style="67" customWidth="1"/>
    <col min="24" max="29" width="5.28515625" customWidth="1"/>
    <col min="30" max="30" width="5" customWidth="1"/>
    <col min="31" max="31" width="5.5703125" customWidth="1"/>
    <col min="32" max="34" width="5" customWidth="1"/>
    <col min="35" max="36" width="10.7109375" customWidth="1"/>
    <col min="37" max="37" width="4.140625" customWidth="1"/>
    <col min="38" max="38" width="13.42578125" customWidth="1"/>
    <col min="39" max="39" width="4.140625" customWidth="1"/>
    <col min="40" max="40" width="11.140625" customWidth="1"/>
    <col min="41" max="41" width="4.85546875" customWidth="1"/>
    <col min="42" max="42" width="10.42578125" customWidth="1"/>
    <col min="43" max="43" width="4.7109375" customWidth="1"/>
    <col min="44" max="44" width="10.42578125" customWidth="1"/>
    <col min="45" max="45" width="4.140625" customWidth="1"/>
    <col min="46" max="46" width="10.42578125" customWidth="1"/>
    <col min="47" max="47" width="3.85546875" customWidth="1"/>
    <col min="48" max="48" width="10.42578125" customWidth="1"/>
    <col min="49" max="49" width="4.42578125" customWidth="1"/>
    <col min="50" max="50" width="10.42578125" customWidth="1"/>
    <col min="51" max="51" width="4" customWidth="1"/>
    <col min="52" max="52" width="10.140625" bestFit="1" customWidth="1"/>
    <col min="53" max="53" width="4" customWidth="1"/>
  </cols>
  <sheetData>
    <row r="1" spans="1:53">
      <c r="B1" t="str">
        <f>IF(OR(E8=O4,F8=O4,G8=O4,H8=O4),O4," ")</f>
        <v xml:space="preserve"> </v>
      </c>
    </row>
    <row r="3" spans="1:53">
      <c r="C3" s="453" t="s">
        <v>13</v>
      </c>
      <c r="D3" s="453"/>
      <c r="E3" s="453"/>
      <c r="F3" s="453"/>
      <c r="G3" s="453"/>
      <c r="H3" s="453"/>
      <c r="I3" s="453"/>
      <c r="J3" s="453"/>
    </row>
    <row r="4" spans="1:53" ht="15">
      <c r="C4" s="453" t="s">
        <v>14</v>
      </c>
      <c r="D4" s="453"/>
      <c r="E4" s="453"/>
      <c r="F4" s="453"/>
      <c r="G4" s="453"/>
      <c r="H4" s="453"/>
      <c r="I4" s="453"/>
      <c r="J4" s="453"/>
      <c r="L4" s="463" t="s">
        <v>38</v>
      </c>
      <c r="M4" s="463"/>
      <c r="N4" s="463"/>
      <c r="O4" s="30" t="str">
        <f>ÖĞR.ELM.SIN.PROG!T6</f>
        <v>Öğr. Gör. Tuğba Cansu TOPALLI</v>
      </c>
      <c r="Q4" s="27"/>
      <c r="R4"/>
    </row>
    <row r="5" spans="1:53" ht="13.5" thickBot="1">
      <c r="C5" s="1"/>
      <c r="D5" s="1"/>
      <c r="E5" s="31"/>
      <c r="F5" s="28"/>
      <c r="G5" s="2"/>
      <c r="H5" s="2"/>
      <c r="I5" s="2"/>
      <c r="J5" s="2"/>
      <c r="W5" s="68" t="str">
        <f>CONCATENATE($N8,$O8)</f>
        <v xml:space="preserve">  </v>
      </c>
      <c r="X5" s="68" t="str">
        <f>CONCATENATE($N9,$O9)</f>
        <v xml:space="preserve">Öğr. Gör. Hakan Can ALTUNAY </v>
      </c>
      <c r="Y5" s="68" t="str">
        <f>CONCATENATE($N10,$O10)</f>
        <v xml:space="preserve">Öğr. Gör. Neslihan YONDEMİR ÇALIŞKAN </v>
      </c>
      <c r="Z5" s="68" t="str">
        <f>CONCATENATE($N11,$O11)</f>
        <v xml:space="preserve">Öğr. Gör. Abdulkadir ERYILMAZ </v>
      </c>
      <c r="AA5" s="68" t="str">
        <f>CONCATENATE($N12,$O12)</f>
        <v/>
      </c>
      <c r="AB5" s="68" t="str">
        <f>CONCATENATE($N13,$O13)</f>
        <v/>
      </c>
      <c r="AC5" s="68" t="str">
        <f>CONCATENATE($N14,$O14)</f>
        <v/>
      </c>
      <c r="AD5" s="68" t="str">
        <f>CONCATENATE($N15,$O15)</f>
        <v/>
      </c>
      <c r="AE5" s="68" t="str">
        <f>CONCATENATE($N16,$O16)</f>
        <v/>
      </c>
      <c r="AF5" s="68" t="str">
        <f>CONCATENATE($N17,$O17)</f>
        <v/>
      </c>
      <c r="AG5" s="68" t="str">
        <f>CONCATENATE($N18,$O18)</f>
        <v/>
      </c>
      <c r="AH5" s="35" t="str">
        <f>CONCATENATE($N19,$O19)</f>
        <v/>
      </c>
      <c r="AI5" s="35" t="str">
        <f>CONCATENATE($N20,$O20)</f>
        <v/>
      </c>
      <c r="AJ5" s="35" t="str">
        <f>CONCATENATE($N21,$O21)</f>
        <v/>
      </c>
      <c r="AK5" s="35" t="str">
        <f>CONCATENATE($N22,$O22)</f>
        <v/>
      </c>
    </row>
    <row r="6" spans="1:53" ht="13.5" thickBot="1">
      <c r="C6" s="438" t="s">
        <v>4</v>
      </c>
      <c r="D6" s="438"/>
      <c r="E6" s="438"/>
      <c r="F6" s="438"/>
      <c r="G6" s="438"/>
      <c r="H6" s="438"/>
      <c r="I6" s="438"/>
      <c r="J6" s="438"/>
      <c r="L6" s="464" t="s">
        <v>39</v>
      </c>
      <c r="M6" s="465"/>
      <c r="N6" s="465"/>
      <c r="O6" s="465"/>
      <c r="P6" s="465"/>
      <c r="Q6" s="465"/>
      <c r="R6" s="466"/>
      <c r="T6" t="str">
        <f>INDEX(T8:T26,T7)</f>
        <v>Öğr. Gör. Muharrem Selçuk ÖZKAN</v>
      </c>
      <c r="W6" s="67" t="str">
        <f>CONCATENATE($N26,$O26)</f>
        <v xml:space="preserve">Öğr. Gör. Tuğba Cansu TOPALLI </v>
      </c>
      <c r="X6" s="67" t="str">
        <f>CONCATENATE($N27,$O27)</f>
        <v xml:space="preserve">Öğr. Gör. Tuğba Cansu TOPALLI </v>
      </c>
      <c r="Y6" s="67" t="str">
        <f>CONCATENATE($N28,$O28)</f>
        <v>Öğr. Gör. AslıTOSYALI KARADAĞÖğr. Gör. Tuğba Cansu TOPALLI</v>
      </c>
      <c r="Z6" s="67" t="str">
        <f>CONCATENATE($N29,$O29)</f>
        <v>Öğr. Gör. Muharrem Selçuk ÖZKANÖğr. Gör. Neslihan YONDEMİR ÇALIŞKAN</v>
      </c>
      <c r="AA6" s="67" t="str">
        <f>CONCATENATE($N30,$O30)</f>
        <v xml:space="preserve">Öğr. Gör. Tuğba Cansu TOPALLI </v>
      </c>
      <c r="AB6" s="67" t="str">
        <f>CONCATENATE($N31,$O31)</f>
        <v>Öğr. Gör. Abdulkadir ERYILMAZÖğr. Gör. Tuğba Cansu TOPALLI</v>
      </c>
      <c r="AC6" s="67" t="str">
        <f>CONCATENATE($N32,$O32)</f>
        <v/>
      </c>
      <c r="AD6" s="67" t="str">
        <f>CONCATENATE($N33,$O33)</f>
        <v/>
      </c>
      <c r="AE6" s="67" t="str">
        <f>CONCATENATE($N34,$O34)</f>
        <v/>
      </c>
      <c r="AF6" s="67" t="str">
        <f>CONCATENATE($N35,$O35)</f>
        <v/>
      </c>
      <c r="AG6" s="67" t="str">
        <f>CONCATENATE($N36,$O36)</f>
        <v/>
      </c>
    </row>
    <row r="7" spans="1:53" ht="28.5" thickTop="1" thickBot="1">
      <c r="B7" t="s">
        <v>34</v>
      </c>
      <c r="C7" s="3" t="str">
        <f>'ÇAĞRI HİZMETLERİ'!B14</f>
        <v>ÇM101</v>
      </c>
      <c r="D7" s="3" t="s">
        <v>0</v>
      </c>
      <c r="E7" s="17" t="s">
        <v>390</v>
      </c>
      <c r="F7" s="22" t="s">
        <v>391</v>
      </c>
      <c r="G7" s="4" t="s">
        <v>392</v>
      </c>
      <c r="H7" s="4" t="s">
        <v>393</v>
      </c>
      <c r="I7" s="4" t="s">
        <v>394</v>
      </c>
      <c r="J7" s="4" t="s">
        <v>36</v>
      </c>
      <c r="L7" s="56" t="s">
        <v>24</v>
      </c>
      <c r="M7" s="57" t="s">
        <v>0</v>
      </c>
      <c r="N7" s="58" t="s">
        <v>6</v>
      </c>
      <c r="O7" s="59" t="s">
        <v>1</v>
      </c>
      <c r="P7" s="60" t="s">
        <v>2</v>
      </c>
      <c r="Q7" s="60" t="s">
        <v>25</v>
      </c>
      <c r="R7" s="61" t="s">
        <v>36</v>
      </c>
      <c r="T7" s="36">
        <v>4</v>
      </c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</row>
    <row r="8" spans="1:53" ht="14.25" customHeight="1" thickTop="1" thickBot="1">
      <c r="A8" t="str">
        <f>COUNTIF($J$8:J8,J8)+15&amp;J8</f>
        <v xml:space="preserve">16 </v>
      </c>
      <c r="B8" t="str">
        <f>COUNTIF($I$8:I8,I8)&amp;I8</f>
        <v>1Öğr. Gör. Ömer YILMAZ</v>
      </c>
      <c r="C8" s="5" t="str">
        <f>'ÇAĞRI HİZMETLERİ'!B14</f>
        <v>ÇM101</v>
      </c>
      <c r="D8" s="5" t="str">
        <f>'ÇAĞRI HİZMETLERİ'!C14</f>
        <v>Genel İşletme</v>
      </c>
      <c r="E8" s="19" t="str">
        <f>IF(ISBLANK('ÇAĞRI HİZMETLERİ'!I14)," ",'ÇAĞRI HİZMETLERİ'!I14)</f>
        <v>Öğr. Gör. AslıTOSYALI KARADAĞ</v>
      </c>
      <c r="F8" s="19" t="str">
        <f>IF(ISBLANK('ÇAĞRI HİZMETLERİ'!J14)," ",'ÇAĞRI HİZMETLERİ'!J14)</f>
        <v xml:space="preserve"> </v>
      </c>
      <c r="G8" s="19" t="str">
        <f>IF(ISBLANK('ÇAĞRI HİZMETLERİ'!K14)," ",'ÇAĞRI HİZMETLERİ'!K14)</f>
        <v xml:space="preserve"> </v>
      </c>
      <c r="H8" s="19" t="str">
        <f>IF(ISBLANK('ÇAĞRI HİZMETLERİ'!L14)," ",'ÇAĞRI HİZMETLERİ'!L14)</f>
        <v xml:space="preserve"> </v>
      </c>
      <c r="I8" s="5" t="str">
        <f>'ÇAĞRI HİZMETLERİ'!H14</f>
        <v>Öğr. Gör. Ömer YILMAZ</v>
      </c>
      <c r="J8" s="5" t="str">
        <f>IF(OR(E8=O$4,F8=O$4,G8=O$4,H8=O$4),O$4," ")</f>
        <v xml:space="preserve"> </v>
      </c>
      <c r="K8" t="str">
        <f>ROW()-7&amp;$O$4</f>
        <v>1Öğr. Gör. Tuğba Cansu TOPALLI</v>
      </c>
      <c r="L8" s="54" t="str">
        <f t="shared" ref="L8:L22" si="0">IFERROR(VLOOKUP($K8,$B$1:$J$823,2,0),"")</f>
        <v>ÇM103</v>
      </c>
      <c r="M8" s="16" t="str">
        <f t="shared" ref="M8:M22" si="1">IFERROR(VLOOKUP($K8,$B$1:$J$823,3,0),"")</f>
        <v>Ofis Programları I</v>
      </c>
      <c r="N8" s="26" t="str">
        <f t="shared" ref="N8:N22" si="2">IFERROR(VLOOKUP($K8,$B$1:$J$823,4,0),"")</f>
        <v xml:space="preserve"> </v>
      </c>
      <c r="O8" s="33" t="str">
        <f t="shared" ref="O8:O22" si="3">IFERROR(VLOOKUP($K8,$B$1:$J$823,5,0),"")</f>
        <v xml:space="preserve"> </v>
      </c>
      <c r="P8" s="34" t="str">
        <f t="shared" ref="P8:P22" si="4">IFERROR(VLOOKUP($K8,$B$1:$J$823,6,0),"")</f>
        <v xml:space="preserve"> </v>
      </c>
      <c r="Q8" s="34" t="str">
        <f t="shared" ref="Q8:Q22" si="5">IFERROR(VLOOKUP($K8,$B$1:$J$823,7,0),"")</f>
        <v xml:space="preserve"> </v>
      </c>
      <c r="R8" s="55" t="str">
        <f t="shared" ref="R8:R22" si="6">N8&amp;" "&amp;O8&amp;" "&amp;P8&amp;" "&amp;Q8</f>
        <v xml:space="preserve">       </v>
      </c>
      <c r="S8">
        <v>1</v>
      </c>
      <c r="T8" s="8" t="s">
        <v>71</v>
      </c>
      <c r="U8" s="70" t="str">
        <f>IF(V8&gt;=1,"SINAV GÖZETMENLİK ÇAKIŞMASI VAR"," ")</f>
        <v xml:space="preserve"> </v>
      </c>
      <c r="V8" s="115">
        <f>SUM(W8:AH8)</f>
        <v>0</v>
      </c>
      <c r="W8" s="116" t="str">
        <f>IF($M8=""," ",IF($W5=W6,1," "))</f>
        <v xml:space="preserve"> </v>
      </c>
      <c r="X8" s="116" t="str">
        <f t="shared" ref="X8:AH8" si="7">IF($M8=""," ",IF($W5=X6,1," "))</f>
        <v xml:space="preserve"> </v>
      </c>
      <c r="Y8" s="116" t="str">
        <f t="shared" si="7"/>
        <v xml:space="preserve"> </v>
      </c>
      <c r="Z8" s="116" t="str">
        <f t="shared" si="7"/>
        <v xml:space="preserve"> </v>
      </c>
      <c r="AA8" s="116" t="str">
        <f t="shared" si="7"/>
        <v xml:space="preserve"> </v>
      </c>
      <c r="AB8" s="116" t="str">
        <f t="shared" si="7"/>
        <v xml:space="preserve"> </v>
      </c>
      <c r="AC8" s="116" t="str">
        <f t="shared" si="7"/>
        <v xml:space="preserve"> </v>
      </c>
      <c r="AD8" s="116" t="str">
        <f t="shared" si="7"/>
        <v xml:space="preserve"> </v>
      </c>
      <c r="AE8" s="116" t="str">
        <f t="shared" si="7"/>
        <v xml:space="preserve"> </v>
      </c>
      <c r="AF8" s="116" t="str">
        <f t="shared" si="7"/>
        <v xml:space="preserve"> </v>
      </c>
      <c r="AG8" s="116" t="str">
        <f t="shared" si="7"/>
        <v xml:space="preserve"> </v>
      </c>
      <c r="AH8" s="116" t="str">
        <f t="shared" si="7"/>
        <v xml:space="preserve"> </v>
      </c>
      <c r="AI8" s="86"/>
    </row>
    <row r="9" spans="1:53" ht="14.25" customHeight="1" thickTop="1" thickBot="1">
      <c r="A9" t="str">
        <f>COUNTIF($J$8:J9,J9)+15&amp;J9</f>
        <v xml:space="preserve">17 </v>
      </c>
      <c r="B9" t="str">
        <f>COUNTIF($I$8:I9,I9)&amp;I9</f>
        <v>1Öğr. Gör. Tuğba Cansu TOPALLI</v>
      </c>
      <c r="C9" s="5" t="str">
        <f>'ÇAĞRI HİZMETLERİ'!B15</f>
        <v>ÇM103</v>
      </c>
      <c r="D9" s="5" t="str">
        <f>'ÇAĞRI HİZMETLERİ'!C15</f>
        <v>Ofis Programları I</v>
      </c>
      <c r="E9" s="19" t="str">
        <f>IF(ISBLANK('ÇAĞRI HİZMETLERİ'!I15)," ",'ÇAĞRI HİZMETLERİ'!I15)</f>
        <v xml:space="preserve"> </v>
      </c>
      <c r="F9" s="19" t="str">
        <f>IF(ISBLANK('ÇAĞRI HİZMETLERİ'!J15)," ",'ÇAĞRI HİZMETLERİ'!J15)</f>
        <v xml:space="preserve"> </v>
      </c>
      <c r="G9" s="19" t="str">
        <f>IF(ISBLANK('ÇAĞRI HİZMETLERİ'!K15)," ",'ÇAĞRI HİZMETLERİ'!K15)</f>
        <v xml:space="preserve"> </v>
      </c>
      <c r="H9" s="19" t="str">
        <f>IF(ISBLANK('ÇAĞRI HİZMETLERİ'!L15)," ",'ÇAĞRI HİZMETLERİ'!L15)</f>
        <v xml:space="preserve"> </v>
      </c>
      <c r="I9" s="5" t="str">
        <f>'ÇAĞRI HİZMETLERİ'!H15</f>
        <v>Öğr. Gör. Tuğba Cansu TOPALLI</v>
      </c>
      <c r="J9" s="5" t="str">
        <f t="shared" ref="J9:J14" si="8">IF(OR(E9=O$4,F9=O$4,G9=O$4,H9=O$4),O$4," ")</f>
        <v xml:space="preserve"> </v>
      </c>
      <c r="K9" t="str">
        <f t="shared" ref="K9:K21" si="9">ROW()-7&amp;$O$4</f>
        <v>2Öğr. Gör. Tuğba Cansu TOPALLI</v>
      </c>
      <c r="L9" s="54" t="str">
        <f t="shared" si="0"/>
        <v>BİP201</v>
      </c>
      <c r="M9" s="16" t="str">
        <f t="shared" si="1"/>
        <v>Görsel Programlama-I</v>
      </c>
      <c r="N9" s="26" t="str">
        <f t="shared" si="2"/>
        <v>Öğr. Gör. Hakan Can ALTUNAY</v>
      </c>
      <c r="O9" s="33" t="str">
        <f t="shared" si="3"/>
        <v xml:space="preserve"> </v>
      </c>
      <c r="P9" s="34" t="str">
        <f t="shared" si="4"/>
        <v xml:space="preserve"> </v>
      </c>
      <c r="Q9" s="34" t="str">
        <f t="shared" si="5"/>
        <v xml:space="preserve"> </v>
      </c>
      <c r="R9" s="55" t="str">
        <f t="shared" si="6"/>
        <v xml:space="preserve">Öğr. Gör. Hakan Can ALTUNAY      </v>
      </c>
      <c r="S9">
        <v>2</v>
      </c>
      <c r="T9" s="8" t="s">
        <v>77</v>
      </c>
      <c r="U9" s="70" t="str">
        <f t="shared" ref="U9:U22" si="10">IF(V9&gt;=1,"SINAV GÖZETMENLİK ÇAKIŞMASI VAR"," ")</f>
        <v xml:space="preserve"> </v>
      </c>
      <c r="V9" s="115">
        <f t="shared" ref="V9:V22" si="11">SUM(W9:AH9)</f>
        <v>0</v>
      </c>
      <c r="W9" s="116" t="str">
        <f>IF($M9=""," ",IF($X5=W6,1," "))</f>
        <v xml:space="preserve"> </v>
      </c>
      <c r="X9" s="116" t="str">
        <f t="shared" ref="X9:AH9" si="12">IF($M9=""," ",IF($X5=X6,1," "))</f>
        <v xml:space="preserve"> </v>
      </c>
      <c r="Y9" s="116" t="str">
        <f t="shared" si="12"/>
        <v xml:space="preserve"> </v>
      </c>
      <c r="Z9" s="116" t="str">
        <f t="shared" si="12"/>
        <v xml:space="preserve"> </v>
      </c>
      <c r="AA9" s="116" t="str">
        <f t="shared" si="12"/>
        <v xml:space="preserve"> </v>
      </c>
      <c r="AB9" s="116" t="str">
        <f t="shared" si="12"/>
        <v xml:space="preserve"> </v>
      </c>
      <c r="AC9" s="116" t="str">
        <f t="shared" si="12"/>
        <v xml:space="preserve"> </v>
      </c>
      <c r="AD9" s="116" t="str">
        <f t="shared" si="12"/>
        <v xml:space="preserve"> </v>
      </c>
      <c r="AE9" s="116" t="str">
        <f t="shared" si="12"/>
        <v xml:space="preserve"> </v>
      </c>
      <c r="AF9" s="116" t="str">
        <f t="shared" si="12"/>
        <v xml:space="preserve"> </v>
      </c>
      <c r="AG9" s="116" t="str">
        <f t="shared" si="12"/>
        <v xml:space="preserve"> </v>
      </c>
      <c r="AH9" s="116" t="str">
        <f t="shared" si="12"/>
        <v xml:space="preserve"> </v>
      </c>
      <c r="AI9" s="86"/>
    </row>
    <row r="10" spans="1:53" ht="14.25" customHeight="1" thickTop="1" thickBot="1">
      <c r="A10" t="str">
        <f>COUNTIF($J$8:J10,J10)+15&amp;J10</f>
        <v xml:space="preserve">18 </v>
      </c>
      <c r="B10" t="str">
        <f>COUNTIF($I$8:I10,I10)&amp;I10</f>
        <v>1Öğr. Gör. Dursun KIRMEMİŞ</v>
      </c>
      <c r="C10" s="5" t="str">
        <f>'ÇAĞRI HİZMETLERİ'!B11</f>
        <v>ÇM105</v>
      </c>
      <c r="D10" s="5" t="str">
        <f>'ÇAĞRI HİZMETLERİ'!C11</f>
        <v>Çağrı Merkezi Yönetimi I</v>
      </c>
      <c r="E10" s="19" t="str">
        <f>IF(ISBLANK('ÇAĞRI HİZMETLERİ'!I11)," ",'ÇAĞRI HİZMETLERİ'!I11)</f>
        <v xml:space="preserve"> </v>
      </c>
      <c r="F10" s="19" t="str">
        <f>IF(ISBLANK('ÇAĞRI HİZMETLERİ'!J11)," ",'ÇAĞRI HİZMETLERİ'!J11)</f>
        <v xml:space="preserve"> </v>
      </c>
      <c r="G10" s="19" t="str">
        <f>IF(ISBLANK('ÇAĞRI HİZMETLERİ'!K11)," ",'ÇAĞRI HİZMETLERİ'!K11)</f>
        <v xml:space="preserve"> </v>
      </c>
      <c r="H10" s="19" t="str">
        <f>IF(ISBLANK('ÇAĞRI HİZMETLERİ'!L11)," ",'ÇAĞRI HİZMETLERİ'!L11)</f>
        <v xml:space="preserve"> </v>
      </c>
      <c r="I10" s="5" t="str">
        <f>'ÇAĞRI HİZMETLERİ'!H11</f>
        <v>Öğr. Gör. Dursun KIRMEMİŞ</v>
      </c>
      <c r="J10" s="5" t="str">
        <f t="shared" si="8"/>
        <v xml:space="preserve"> </v>
      </c>
      <c r="K10" t="str">
        <f t="shared" si="9"/>
        <v>3Öğr. Gör. Tuğba Cansu TOPALLI</v>
      </c>
      <c r="L10" s="54" t="str">
        <f t="shared" si="0"/>
        <v>BİP227</v>
      </c>
      <c r="M10" s="16" t="str">
        <f t="shared" si="1"/>
        <v>Mobil Programlama</v>
      </c>
      <c r="N10" s="26" t="str">
        <f t="shared" si="2"/>
        <v>Öğr. Gör. Neslihan YONDEMİR ÇALIŞKAN</v>
      </c>
      <c r="O10" s="33" t="str">
        <f t="shared" si="3"/>
        <v xml:space="preserve"> </v>
      </c>
      <c r="P10" s="34" t="str">
        <f t="shared" si="4"/>
        <v xml:space="preserve"> </v>
      </c>
      <c r="Q10" s="34" t="str">
        <f t="shared" si="5"/>
        <v xml:space="preserve"> </v>
      </c>
      <c r="R10" s="55" t="str">
        <f t="shared" si="6"/>
        <v xml:space="preserve">Öğr. Gör. Neslihan YONDEMİR ÇALIŞKAN      </v>
      </c>
      <c r="S10">
        <v>3</v>
      </c>
      <c r="T10" s="8" t="s">
        <v>73</v>
      </c>
      <c r="U10" s="70" t="str">
        <f t="shared" si="10"/>
        <v xml:space="preserve"> </v>
      </c>
      <c r="V10" s="115">
        <f t="shared" si="11"/>
        <v>0</v>
      </c>
      <c r="W10" s="116" t="str">
        <f>IF($M10=""," ",IF($Y5=W6,1," "))</f>
        <v xml:space="preserve"> </v>
      </c>
      <c r="X10" s="116" t="str">
        <f t="shared" ref="X10:AH10" si="13">IF($M10=""," ",IF($Y5=X6,1," "))</f>
        <v xml:space="preserve"> </v>
      </c>
      <c r="Y10" s="116" t="str">
        <f t="shared" si="13"/>
        <v xml:space="preserve"> </v>
      </c>
      <c r="Z10" s="116" t="str">
        <f t="shared" si="13"/>
        <v xml:space="preserve"> </v>
      </c>
      <c r="AA10" s="116" t="str">
        <f t="shared" si="13"/>
        <v xml:space="preserve"> </v>
      </c>
      <c r="AB10" s="116" t="str">
        <f t="shared" si="13"/>
        <v xml:space="preserve"> </v>
      </c>
      <c r="AC10" s="116" t="str">
        <f t="shared" si="13"/>
        <v xml:space="preserve"> </v>
      </c>
      <c r="AD10" s="116" t="str">
        <f t="shared" si="13"/>
        <v xml:space="preserve"> </v>
      </c>
      <c r="AE10" s="116" t="str">
        <f t="shared" si="13"/>
        <v xml:space="preserve"> </v>
      </c>
      <c r="AF10" s="116" t="str">
        <f t="shared" si="13"/>
        <v xml:space="preserve"> </v>
      </c>
      <c r="AG10" s="116" t="str">
        <f t="shared" si="13"/>
        <v xml:space="preserve"> </v>
      </c>
      <c r="AH10" s="116" t="str">
        <f t="shared" si="13"/>
        <v xml:space="preserve"> </v>
      </c>
      <c r="AI10" s="86"/>
    </row>
    <row r="11" spans="1:53" ht="14.25" customHeight="1" thickTop="1" thickBot="1">
      <c r="A11" t="str">
        <f>COUNTIF($J$8:J11,J11)+15&amp;J11</f>
        <v xml:space="preserve">19 </v>
      </c>
      <c r="B11" t="str">
        <f>COUNTIF($I$8:I11,I11)&amp;I11</f>
        <v>1Öğr. Gör. Muharrem Selçuk ÖZKAN</v>
      </c>
      <c r="C11" s="5" t="str">
        <f>'ÇAĞRI HİZMETLERİ'!B16</f>
        <v>ÇM107</v>
      </c>
      <c r="D11" s="5" t="str">
        <f>'ÇAĞRI HİZMETLERİ'!C16</f>
        <v>Temel Hukuk</v>
      </c>
      <c r="E11" s="19" t="str">
        <f>IF(ISBLANK('ÇAĞRI HİZMETLERİ'!I16)," ",'ÇAĞRI HİZMETLERİ'!I16)</f>
        <v>Öğr. Gör. Seval ŞENGEZER</v>
      </c>
      <c r="F11" s="19" t="str">
        <f>IF(ISBLANK('ÇAĞRI HİZMETLERİ'!J16)," ",'ÇAĞRI HİZMETLERİ'!J16)</f>
        <v xml:space="preserve"> </v>
      </c>
      <c r="G11" s="19" t="str">
        <f>IF(ISBLANK('ÇAĞRI HİZMETLERİ'!K16)," ",'ÇAĞRI HİZMETLERİ'!K16)</f>
        <v xml:space="preserve"> </v>
      </c>
      <c r="H11" s="19" t="str">
        <f>IF(ISBLANK('ÇAĞRI HİZMETLERİ'!L16)," ",'ÇAĞRI HİZMETLERİ'!L16)</f>
        <v xml:space="preserve"> </v>
      </c>
      <c r="I11" s="5" t="str">
        <f>'ÇAĞRI HİZMETLERİ'!H16</f>
        <v>Öğr. Gör. Muharrem Selçuk ÖZKAN</v>
      </c>
      <c r="J11" s="5" t="str">
        <f t="shared" si="8"/>
        <v xml:space="preserve"> </v>
      </c>
      <c r="K11" t="str">
        <f t="shared" si="9"/>
        <v>4Öğr. Gör. Tuğba Cansu TOPALLI</v>
      </c>
      <c r="L11" s="54" t="str">
        <f t="shared" si="0"/>
        <v>BGP217</v>
      </c>
      <c r="M11" s="16" t="str">
        <f t="shared" si="1"/>
        <v>Mobil Programlama</v>
      </c>
      <c r="N11" s="26" t="str">
        <f t="shared" si="2"/>
        <v>Öğr. Gör. Abdulkadir ERYILMAZ</v>
      </c>
      <c r="O11" s="33" t="str">
        <f t="shared" si="3"/>
        <v xml:space="preserve"> </v>
      </c>
      <c r="P11" s="34" t="str">
        <f t="shared" si="4"/>
        <v xml:space="preserve"> </v>
      </c>
      <c r="Q11" s="34" t="str">
        <f t="shared" si="5"/>
        <v xml:space="preserve"> </v>
      </c>
      <c r="R11" s="55" t="str">
        <f t="shared" si="6"/>
        <v xml:space="preserve">Öğr. Gör. Abdulkadir ERYILMAZ      </v>
      </c>
      <c r="S11">
        <v>4</v>
      </c>
      <c r="T11" s="8" t="s">
        <v>244</v>
      </c>
      <c r="U11" s="70" t="str">
        <f t="shared" si="10"/>
        <v xml:space="preserve"> </v>
      </c>
      <c r="V11" s="115">
        <f t="shared" si="11"/>
        <v>0</v>
      </c>
      <c r="W11" s="116" t="str">
        <f>IF($M11=""," ",IF($Z5=W6,1," "))</f>
        <v xml:space="preserve"> </v>
      </c>
      <c r="X11" s="116" t="str">
        <f t="shared" ref="X11:AH11" si="14">IF($M11=""," ",IF($Z5=X6,1," "))</f>
        <v xml:space="preserve"> </v>
      </c>
      <c r="Y11" s="116" t="str">
        <f t="shared" si="14"/>
        <v xml:space="preserve"> </v>
      </c>
      <c r="Z11" s="116" t="str">
        <f t="shared" si="14"/>
        <v xml:space="preserve"> </v>
      </c>
      <c r="AA11" s="116" t="str">
        <f t="shared" si="14"/>
        <v xml:space="preserve"> </v>
      </c>
      <c r="AB11" s="116" t="str">
        <f t="shared" si="14"/>
        <v xml:space="preserve"> </v>
      </c>
      <c r="AC11" s="116" t="str">
        <f t="shared" si="14"/>
        <v xml:space="preserve"> </v>
      </c>
      <c r="AD11" s="116" t="str">
        <f t="shared" si="14"/>
        <v xml:space="preserve"> </v>
      </c>
      <c r="AE11" s="116" t="str">
        <f t="shared" si="14"/>
        <v xml:space="preserve"> </v>
      </c>
      <c r="AF11" s="116" t="str">
        <f t="shared" si="14"/>
        <v xml:space="preserve"> </v>
      </c>
      <c r="AG11" s="116" t="str">
        <f t="shared" si="14"/>
        <v xml:space="preserve"> </v>
      </c>
      <c r="AH11" s="116" t="str">
        <f t="shared" si="14"/>
        <v xml:space="preserve"> </v>
      </c>
      <c r="AI11" s="86"/>
    </row>
    <row r="12" spans="1:53" ht="14.25" customHeight="1" thickTop="1" thickBot="1">
      <c r="A12" t="str">
        <f>COUNTIF($J$8:J12,J12)+15&amp;J12</f>
        <v xml:space="preserve">20 </v>
      </c>
      <c r="B12" t="str">
        <f>COUNTIF($I$8:I12,I12)&amp;I12</f>
        <v>1Öğr. Gör. Mürsel KAN</v>
      </c>
      <c r="C12" s="5" t="str">
        <f>'ÇAĞRI HİZMETLERİ'!B17</f>
        <v>ÇM113</v>
      </c>
      <c r="D12" s="5" t="str">
        <f>'ÇAĞRI HİZMETLERİ'!C17</f>
        <v>İletişim</v>
      </c>
      <c r="E12" s="19" t="str">
        <f>IF(ISBLANK('ÇAĞRI HİZMETLERİ'!I18)," ",'ÇAĞRI HİZMETLERİ'!I18)</f>
        <v xml:space="preserve"> </v>
      </c>
      <c r="F12" s="19" t="str">
        <f>IF(ISBLANK('ÇAĞRI HİZMETLERİ'!J18)," ",'ÇAĞRI HİZMETLERİ'!J18)</f>
        <v xml:space="preserve"> </v>
      </c>
      <c r="G12" s="19" t="str">
        <f>IF(ISBLANK('ÇAĞRI HİZMETLERİ'!K18)," ",'ÇAĞRI HİZMETLERİ'!K18)</f>
        <v xml:space="preserve"> </v>
      </c>
      <c r="H12" s="19" t="str">
        <f>IF(ISBLANK('ÇAĞRI HİZMETLERİ'!L18)," ",'ÇAĞRI HİZMETLERİ'!L18)</f>
        <v xml:space="preserve"> </v>
      </c>
      <c r="I12" s="5" t="str">
        <f>'ÇAĞRI HİZMETLERİ'!H17</f>
        <v>Öğr. Gör. Mürsel KAN</v>
      </c>
      <c r="J12" s="5" t="str">
        <f t="shared" si="8"/>
        <v xml:space="preserve"> </v>
      </c>
      <c r="K12" t="str">
        <f t="shared" si="9"/>
        <v>5Öğr. Gör. Tuğba Cansu TOPALLI</v>
      </c>
      <c r="L12" s="54" t="str">
        <f t="shared" si="0"/>
        <v/>
      </c>
      <c r="M12" s="16" t="str">
        <f t="shared" si="1"/>
        <v/>
      </c>
      <c r="N12" s="26" t="str">
        <f t="shared" si="2"/>
        <v/>
      </c>
      <c r="O12" s="33" t="str">
        <f t="shared" si="3"/>
        <v/>
      </c>
      <c r="P12" s="34" t="str">
        <f t="shared" si="4"/>
        <v/>
      </c>
      <c r="Q12" s="34" t="str">
        <f t="shared" si="5"/>
        <v/>
      </c>
      <c r="R12" s="55" t="str">
        <f t="shared" si="6"/>
        <v xml:space="preserve">   </v>
      </c>
      <c r="S12">
        <v>5</v>
      </c>
      <c r="T12" s="8" t="s">
        <v>79</v>
      </c>
      <c r="U12" s="70" t="str">
        <f t="shared" si="10"/>
        <v xml:space="preserve"> </v>
      </c>
      <c r="V12" s="115">
        <f t="shared" si="11"/>
        <v>0</v>
      </c>
      <c r="W12" s="116" t="str">
        <f>IF($M12=""," ",IF($AA5=W6,1," "))</f>
        <v xml:space="preserve"> </v>
      </c>
      <c r="X12" s="116" t="str">
        <f t="shared" ref="X12:AH12" si="15">IF($M12=""," ",IF($AA5=X6,1," "))</f>
        <v xml:space="preserve"> </v>
      </c>
      <c r="Y12" s="116" t="str">
        <f t="shared" si="15"/>
        <v xml:space="preserve"> </v>
      </c>
      <c r="Z12" s="116" t="str">
        <f t="shared" si="15"/>
        <v xml:space="preserve"> </v>
      </c>
      <c r="AA12" s="116" t="str">
        <f t="shared" si="15"/>
        <v xml:space="preserve"> </v>
      </c>
      <c r="AB12" s="116" t="str">
        <f t="shared" si="15"/>
        <v xml:space="preserve"> </v>
      </c>
      <c r="AC12" s="116" t="str">
        <f t="shared" si="15"/>
        <v xml:space="preserve"> </v>
      </c>
      <c r="AD12" s="116" t="str">
        <f t="shared" si="15"/>
        <v xml:space="preserve"> </v>
      </c>
      <c r="AE12" s="116" t="str">
        <f t="shared" si="15"/>
        <v xml:space="preserve"> </v>
      </c>
      <c r="AF12" s="116" t="str">
        <f t="shared" si="15"/>
        <v xml:space="preserve"> </v>
      </c>
      <c r="AG12" s="116" t="str">
        <f t="shared" si="15"/>
        <v xml:space="preserve"> </v>
      </c>
      <c r="AH12" s="116" t="str">
        <f t="shared" si="15"/>
        <v xml:space="preserve"> </v>
      </c>
      <c r="AI12" s="86"/>
    </row>
    <row r="13" spans="1:53" ht="14.25" customHeight="1" thickTop="1" thickBot="1">
      <c r="A13" t="str">
        <f>COUNTIF($J$8:J13,J13)+15&amp;J13</f>
        <v xml:space="preserve">21 </v>
      </c>
      <c r="B13" t="str">
        <f>COUNTIF($I$8:I13,I13)&amp;I13</f>
        <v>1Öğr. Gör. Elif ATAMAN</v>
      </c>
      <c r="C13" s="5" t="str">
        <f>'ÇAĞRI HİZMETLERİ'!B13</f>
        <v>ÇM109</v>
      </c>
      <c r="D13" s="5" t="str">
        <f>'ÇAĞRI HİZMETLERİ'!C13</f>
        <v>Müşteri İlişkileri Yönetimi</v>
      </c>
      <c r="E13" s="19" t="str">
        <f>IF(ISBLANK('ÇAĞRI HİZMETLERİ'!I13)," ",'ÇAĞRI HİZMETLERİ'!I13)</f>
        <v xml:space="preserve"> </v>
      </c>
      <c r="F13" s="19" t="str">
        <f>IF(ISBLANK('ÇAĞRI HİZMETLERİ'!J13)," ",'ÇAĞRI HİZMETLERİ'!J13)</f>
        <v xml:space="preserve"> </v>
      </c>
      <c r="G13" s="19" t="str">
        <f>IF(ISBLANK('ÇAĞRI HİZMETLERİ'!K13)," ",'ÇAĞRI HİZMETLERİ'!K13)</f>
        <v xml:space="preserve"> </v>
      </c>
      <c r="H13" s="19" t="str">
        <f>IF(ISBLANK('ÇAĞRI HİZMETLERİ'!L13)," ",'ÇAĞRI HİZMETLERİ'!L13)</f>
        <v xml:space="preserve"> </v>
      </c>
      <c r="I13" s="5" t="str">
        <f>'ÇAĞRI HİZMETLERİ'!H13</f>
        <v>Öğr. Gör. Elif ATAMAN</v>
      </c>
      <c r="J13" s="5" t="str">
        <f t="shared" si="8"/>
        <v xml:space="preserve"> </v>
      </c>
      <c r="K13" t="str">
        <f t="shared" si="9"/>
        <v>6Öğr. Gör. Tuğba Cansu TOPALLI</v>
      </c>
      <c r="L13" s="54" t="str">
        <f t="shared" si="0"/>
        <v/>
      </c>
      <c r="M13" s="16" t="str">
        <f t="shared" si="1"/>
        <v/>
      </c>
      <c r="N13" s="26" t="str">
        <f t="shared" si="2"/>
        <v/>
      </c>
      <c r="O13" s="33" t="str">
        <f t="shared" si="3"/>
        <v/>
      </c>
      <c r="P13" s="34" t="str">
        <f t="shared" si="4"/>
        <v/>
      </c>
      <c r="Q13" s="34" t="str">
        <f t="shared" si="5"/>
        <v/>
      </c>
      <c r="R13" s="55" t="str">
        <f t="shared" si="6"/>
        <v xml:space="preserve">   </v>
      </c>
      <c r="S13">
        <v>6</v>
      </c>
      <c r="T13" s="8" t="s">
        <v>76</v>
      </c>
      <c r="U13" s="70" t="str">
        <f t="shared" si="10"/>
        <v xml:space="preserve"> </v>
      </c>
      <c r="V13" s="115">
        <f t="shared" si="11"/>
        <v>0</v>
      </c>
      <c r="W13" s="116" t="str">
        <f>IF($M13=""," ",IF($AB5=W6,1," "))</f>
        <v xml:space="preserve"> </v>
      </c>
      <c r="X13" s="116" t="str">
        <f t="shared" ref="X13:AH13" si="16">IF($M13=""," ",IF($AB5=X6,1," "))</f>
        <v xml:space="preserve"> </v>
      </c>
      <c r="Y13" s="116" t="str">
        <f t="shared" si="16"/>
        <v xml:space="preserve"> </v>
      </c>
      <c r="Z13" s="116" t="str">
        <f t="shared" si="16"/>
        <v xml:space="preserve"> </v>
      </c>
      <c r="AA13" s="116" t="str">
        <f t="shared" si="16"/>
        <v xml:space="preserve"> </v>
      </c>
      <c r="AB13" s="116" t="str">
        <f t="shared" si="16"/>
        <v xml:space="preserve"> </v>
      </c>
      <c r="AC13" s="116" t="str">
        <f t="shared" si="16"/>
        <v xml:space="preserve"> </v>
      </c>
      <c r="AD13" s="116" t="str">
        <f t="shared" si="16"/>
        <v xml:space="preserve"> </v>
      </c>
      <c r="AE13" s="116" t="str">
        <f t="shared" si="16"/>
        <v xml:space="preserve"> </v>
      </c>
      <c r="AF13" s="116" t="str">
        <f t="shared" si="16"/>
        <v xml:space="preserve"> </v>
      </c>
      <c r="AG13" s="116" t="str">
        <f t="shared" si="16"/>
        <v xml:space="preserve"> </v>
      </c>
      <c r="AH13" s="116" t="str">
        <f t="shared" si="16"/>
        <v xml:space="preserve"> </v>
      </c>
      <c r="AI13" s="86"/>
    </row>
    <row r="14" spans="1:53" ht="14.25" customHeight="1" thickTop="1" thickBot="1">
      <c r="A14" t="str">
        <f>COUNTIF($J$8:J14,J14)+15&amp;J14</f>
        <v xml:space="preserve">22 </v>
      </c>
      <c r="B14" t="str">
        <f>COUNTIF($I$8:I14,I14)&amp;I14</f>
        <v>1Öğr. Gör. Seval ŞENGEZER</v>
      </c>
      <c r="C14" s="5" t="str">
        <f>'ÇAĞRI HİZMETLERİ'!B12</f>
        <v>ÇM115</v>
      </c>
      <c r="D14" s="5" t="str">
        <f>'ÇAĞRI HİZMETLERİ'!C12</f>
        <v>Genel Ekonomi</v>
      </c>
      <c r="E14" s="19" t="str">
        <f>IF(ISBLANK('ÇAĞRI HİZMETLERİ'!I12)," ",'ÇAĞRI HİZMETLERİ'!I12)</f>
        <v>Öğr. Gör. Muharrem Selçuk ÖZKAN</v>
      </c>
      <c r="F14" s="19" t="str">
        <f>IF(ISBLANK('ÇAĞRI HİZMETLERİ'!J12)," ",'ÇAĞRI HİZMETLERİ'!J12)</f>
        <v xml:space="preserve"> </v>
      </c>
      <c r="G14" s="19" t="str">
        <f>IF(ISBLANK('ÇAĞRI HİZMETLERİ'!K12)," ",'ÇAĞRI HİZMETLERİ'!K12)</f>
        <v xml:space="preserve"> </v>
      </c>
      <c r="H14" s="19" t="str">
        <f>IF(ISBLANK('ÇAĞRI HİZMETLERİ'!L12)," ",'ÇAĞRI HİZMETLERİ'!L12)</f>
        <v xml:space="preserve"> </v>
      </c>
      <c r="I14" s="5" t="str">
        <f>'ÇAĞRI HİZMETLERİ'!H12</f>
        <v>Öğr. Gör. Seval ŞENGEZER</v>
      </c>
      <c r="J14" s="5" t="str">
        <f t="shared" si="8"/>
        <v xml:space="preserve"> </v>
      </c>
      <c r="K14" t="str">
        <f t="shared" si="9"/>
        <v>7Öğr. Gör. Tuğba Cansu TOPALLI</v>
      </c>
      <c r="L14" s="54" t="str">
        <f t="shared" si="0"/>
        <v/>
      </c>
      <c r="M14" s="16" t="str">
        <f t="shared" si="1"/>
        <v/>
      </c>
      <c r="N14" s="26" t="str">
        <f t="shared" si="2"/>
        <v/>
      </c>
      <c r="O14" s="33" t="str">
        <f t="shared" si="3"/>
        <v/>
      </c>
      <c r="P14" s="34" t="str">
        <f t="shared" si="4"/>
        <v/>
      </c>
      <c r="Q14" s="34" t="str">
        <f t="shared" si="5"/>
        <v/>
      </c>
      <c r="R14" s="55" t="str">
        <f t="shared" si="6"/>
        <v xml:space="preserve">   </v>
      </c>
      <c r="S14">
        <v>7</v>
      </c>
      <c r="T14" s="8" t="s">
        <v>80</v>
      </c>
      <c r="U14" s="70" t="str">
        <f t="shared" si="10"/>
        <v xml:space="preserve"> </v>
      </c>
      <c r="V14" s="115">
        <f t="shared" si="11"/>
        <v>0</v>
      </c>
      <c r="W14" s="116" t="str">
        <f>IF($M14=""," ",IF($AC5=W6,1," "))</f>
        <v xml:space="preserve"> </v>
      </c>
      <c r="X14" s="116" t="str">
        <f t="shared" ref="X14:AH14" si="17">IF($M14=""," ",IF($AC5=X6,1," "))</f>
        <v xml:space="preserve"> </v>
      </c>
      <c r="Y14" s="116" t="str">
        <f t="shared" si="17"/>
        <v xml:space="preserve"> </v>
      </c>
      <c r="Z14" s="116" t="str">
        <f t="shared" si="17"/>
        <v xml:space="preserve"> </v>
      </c>
      <c r="AA14" s="116" t="str">
        <f t="shared" si="17"/>
        <v xml:space="preserve"> </v>
      </c>
      <c r="AB14" s="116" t="str">
        <f t="shared" si="17"/>
        <v xml:space="preserve"> </v>
      </c>
      <c r="AC14" s="116" t="str">
        <f t="shared" si="17"/>
        <v xml:space="preserve"> </v>
      </c>
      <c r="AD14" s="116" t="str">
        <f t="shared" si="17"/>
        <v xml:space="preserve"> </v>
      </c>
      <c r="AE14" s="116" t="str">
        <f t="shared" si="17"/>
        <v xml:space="preserve"> </v>
      </c>
      <c r="AF14" s="116" t="str">
        <f t="shared" si="17"/>
        <v xml:space="preserve"> </v>
      </c>
      <c r="AG14" s="116" t="str">
        <f t="shared" si="17"/>
        <v xml:space="preserve"> </v>
      </c>
      <c r="AH14" s="116" t="str">
        <f t="shared" si="17"/>
        <v xml:space="preserve"> </v>
      </c>
      <c r="AI14" s="86"/>
    </row>
    <row r="15" spans="1:53" ht="14.25" customHeight="1" thickTop="1" thickBot="1">
      <c r="A15" t="str">
        <f>COUNTIF($J$8:J15,J15)+15&amp;J15</f>
        <v>15</v>
      </c>
      <c r="B15" t="str">
        <f>COUNTIF($I$8:I15,I15)&amp;I15</f>
        <v>0</v>
      </c>
      <c r="C15" s="5" t="str">
        <f>'ÇAĞRI HİZMETLERİ'!B19</f>
        <v>ATİ101</v>
      </c>
      <c r="D15" s="5" t="str">
        <f>'ÇAĞRI HİZMETLERİ'!C19</f>
        <v>Atatürk İlkeleri ve İnkılap Tarihi I</v>
      </c>
      <c r="E15" s="454"/>
      <c r="F15" s="455"/>
      <c r="G15" s="455"/>
      <c r="H15" s="455"/>
      <c r="I15" s="455"/>
      <c r="J15" s="455"/>
      <c r="K15" t="str">
        <f t="shared" si="9"/>
        <v>8Öğr. Gör. Tuğba Cansu TOPALLI</v>
      </c>
      <c r="L15" s="54" t="str">
        <f t="shared" si="0"/>
        <v/>
      </c>
      <c r="M15" s="16" t="str">
        <f t="shared" si="1"/>
        <v/>
      </c>
      <c r="N15" s="26" t="str">
        <f t="shared" si="2"/>
        <v/>
      </c>
      <c r="O15" s="33" t="str">
        <f t="shared" si="3"/>
        <v/>
      </c>
      <c r="P15" s="34" t="str">
        <f t="shared" si="4"/>
        <v/>
      </c>
      <c r="Q15" s="34" t="str">
        <f t="shared" si="5"/>
        <v/>
      </c>
      <c r="R15" s="55" t="str">
        <f t="shared" si="6"/>
        <v xml:space="preserve">   </v>
      </c>
      <c r="S15">
        <v>8</v>
      </c>
      <c r="T15" s="35" t="s">
        <v>119</v>
      </c>
      <c r="U15" s="70" t="str">
        <f t="shared" si="10"/>
        <v xml:space="preserve"> </v>
      </c>
      <c r="V15" s="115">
        <f t="shared" si="11"/>
        <v>0</v>
      </c>
      <c r="W15" s="116" t="str">
        <f>IF($M15=""," ",IF($AD5=W6,1," "))</f>
        <v xml:space="preserve"> </v>
      </c>
      <c r="X15" s="116" t="str">
        <f t="shared" ref="X15:AH15" si="18">IF($M15=""," ",IF($AD5=X6,1," "))</f>
        <v xml:space="preserve"> </v>
      </c>
      <c r="Y15" s="116" t="str">
        <f t="shared" si="18"/>
        <v xml:space="preserve"> </v>
      </c>
      <c r="Z15" s="116" t="str">
        <f t="shared" si="18"/>
        <v xml:space="preserve"> </v>
      </c>
      <c r="AA15" s="116" t="str">
        <f t="shared" si="18"/>
        <v xml:space="preserve"> </v>
      </c>
      <c r="AB15" s="116" t="str">
        <f t="shared" si="18"/>
        <v xml:space="preserve"> </v>
      </c>
      <c r="AC15" s="116" t="str">
        <f t="shared" si="18"/>
        <v xml:space="preserve"> </v>
      </c>
      <c r="AD15" s="116" t="str">
        <f t="shared" si="18"/>
        <v xml:space="preserve"> </v>
      </c>
      <c r="AE15" s="116" t="str">
        <f t="shared" si="18"/>
        <v xml:space="preserve"> </v>
      </c>
      <c r="AF15" s="116" t="str">
        <f t="shared" si="18"/>
        <v xml:space="preserve"> </v>
      </c>
      <c r="AG15" s="116" t="str">
        <f t="shared" si="18"/>
        <v xml:space="preserve"> </v>
      </c>
      <c r="AH15" s="116" t="str">
        <f t="shared" si="18"/>
        <v xml:space="preserve"> </v>
      </c>
      <c r="AI15" s="86"/>
      <c r="BA15" s="80"/>
    </row>
    <row r="16" spans="1:53" ht="13.9" customHeight="1" thickTop="1" thickBot="1">
      <c r="A16" t="str">
        <f>COUNTIF($J$8:J16,J16)+15&amp;J16</f>
        <v>15</v>
      </c>
      <c r="B16" t="str">
        <f>COUNTIF($I$8:I16,I16)&amp;I16</f>
        <v>0</v>
      </c>
      <c r="C16" s="5" t="str">
        <f>'ÇAĞRI HİZMETLERİ'!B20</f>
        <v>TDİ101</v>
      </c>
      <c r="D16" s="5" t="str">
        <f>'ÇAĞRI HİZMETLERİ'!C20</f>
        <v>Türk Dili I</v>
      </c>
      <c r="E16" s="456"/>
      <c r="F16" s="457"/>
      <c r="G16" s="457"/>
      <c r="H16" s="457"/>
      <c r="I16" s="457"/>
      <c r="J16" s="457"/>
      <c r="K16" t="str">
        <f t="shared" si="9"/>
        <v>9Öğr. Gör. Tuğba Cansu TOPALLI</v>
      </c>
      <c r="L16" s="54" t="str">
        <f t="shared" si="0"/>
        <v/>
      </c>
      <c r="M16" s="16" t="str">
        <f t="shared" si="1"/>
        <v/>
      </c>
      <c r="N16" s="26" t="str">
        <f t="shared" si="2"/>
        <v/>
      </c>
      <c r="O16" s="33" t="str">
        <f t="shared" si="3"/>
        <v/>
      </c>
      <c r="P16" s="34" t="str">
        <f t="shared" si="4"/>
        <v/>
      </c>
      <c r="Q16" s="34" t="str">
        <f t="shared" si="5"/>
        <v/>
      </c>
      <c r="R16" s="55" t="str">
        <f t="shared" si="6"/>
        <v xml:space="preserve">   </v>
      </c>
      <c r="S16">
        <v>9</v>
      </c>
      <c r="T16" s="35" t="s">
        <v>181</v>
      </c>
      <c r="U16" s="70" t="str">
        <f t="shared" si="10"/>
        <v xml:space="preserve"> </v>
      </c>
      <c r="V16" s="115">
        <f t="shared" si="11"/>
        <v>0</v>
      </c>
      <c r="W16" s="116" t="str">
        <f>IF($M16=""," ",IF($AE5=W6,1," "))</f>
        <v xml:space="preserve"> </v>
      </c>
      <c r="X16" s="116" t="str">
        <f t="shared" ref="X16:AH16" si="19">IF($M16=""," ",IF($AE5=X6,1," "))</f>
        <v xml:space="preserve"> </v>
      </c>
      <c r="Y16" s="116" t="str">
        <f t="shared" si="19"/>
        <v xml:space="preserve"> </v>
      </c>
      <c r="Z16" s="116" t="str">
        <f t="shared" si="19"/>
        <v xml:space="preserve"> </v>
      </c>
      <c r="AA16" s="116" t="str">
        <f t="shared" si="19"/>
        <v xml:space="preserve"> </v>
      </c>
      <c r="AB16" s="116" t="str">
        <f t="shared" si="19"/>
        <v xml:space="preserve"> </v>
      </c>
      <c r="AC16" s="116" t="str">
        <f t="shared" si="19"/>
        <v xml:space="preserve"> </v>
      </c>
      <c r="AD16" s="116" t="str">
        <f t="shared" si="19"/>
        <v xml:space="preserve"> </v>
      </c>
      <c r="AE16" s="116" t="str">
        <f t="shared" si="19"/>
        <v xml:space="preserve"> </v>
      </c>
      <c r="AF16" s="116" t="str">
        <f t="shared" si="19"/>
        <v xml:space="preserve"> </v>
      </c>
      <c r="AG16" s="116" t="str">
        <f t="shared" si="19"/>
        <v xml:space="preserve"> </v>
      </c>
      <c r="AH16" s="116" t="str">
        <f t="shared" si="19"/>
        <v xml:space="preserve"> </v>
      </c>
    </row>
    <row r="17" spans="1:34" ht="13.9" customHeight="1" thickTop="1" thickBot="1">
      <c r="A17" t="str">
        <f>COUNTIF($J$8:J17,J17)+15&amp;J17</f>
        <v>15</v>
      </c>
      <c r="B17" t="str">
        <f>COUNTIF($I$8:I17,I17)&amp;I17</f>
        <v>0</v>
      </c>
      <c r="C17" s="5" t="str">
        <f>'ÇAĞRI HİZMETLERİ'!B21</f>
        <v>YDİ101</v>
      </c>
      <c r="D17" s="5" t="str">
        <f>'ÇAĞRI HİZMETLERİ'!C21</f>
        <v>İngilizce I</v>
      </c>
      <c r="E17" s="458"/>
      <c r="F17" s="459"/>
      <c r="G17" s="459"/>
      <c r="H17" s="459"/>
      <c r="I17" s="459"/>
      <c r="J17" s="459"/>
      <c r="K17" t="str">
        <f t="shared" si="9"/>
        <v>10Öğr. Gör. Tuğba Cansu TOPALLI</v>
      </c>
      <c r="L17" s="54" t="str">
        <f t="shared" si="0"/>
        <v/>
      </c>
      <c r="M17" s="16" t="str">
        <f t="shared" si="1"/>
        <v/>
      </c>
      <c r="N17" s="26" t="str">
        <f t="shared" si="2"/>
        <v/>
      </c>
      <c r="O17" s="33" t="str">
        <f t="shared" si="3"/>
        <v/>
      </c>
      <c r="P17" s="34" t="str">
        <f t="shared" si="4"/>
        <v/>
      </c>
      <c r="Q17" s="34" t="str">
        <f t="shared" si="5"/>
        <v/>
      </c>
      <c r="R17" s="55" t="str">
        <f t="shared" si="6"/>
        <v xml:space="preserve">   </v>
      </c>
      <c r="S17">
        <v>10</v>
      </c>
      <c r="T17" s="35" t="s">
        <v>78</v>
      </c>
      <c r="U17" s="70" t="str">
        <f t="shared" si="10"/>
        <v xml:space="preserve"> </v>
      </c>
      <c r="V17" s="115">
        <f t="shared" si="11"/>
        <v>0</v>
      </c>
      <c r="W17" s="116" t="str">
        <f>IF($M17=""," ",IF($AF5=W6,1," "))</f>
        <v xml:space="preserve"> </v>
      </c>
      <c r="X17" s="116" t="str">
        <f t="shared" ref="X17:AH17" si="20">IF($M17=""," ",IF($AF5=X6,1," "))</f>
        <v xml:space="preserve"> </v>
      </c>
      <c r="Y17" s="116" t="str">
        <f t="shared" si="20"/>
        <v xml:space="preserve"> </v>
      </c>
      <c r="Z17" s="116" t="str">
        <f t="shared" si="20"/>
        <v xml:space="preserve"> </v>
      </c>
      <c r="AA17" s="116" t="str">
        <f t="shared" si="20"/>
        <v xml:space="preserve"> </v>
      </c>
      <c r="AB17" s="116" t="str">
        <f t="shared" si="20"/>
        <v xml:space="preserve"> </v>
      </c>
      <c r="AC17" s="116" t="str">
        <f t="shared" si="20"/>
        <v xml:space="preserve"> </v>
      </c>
      <c r="AD17" s="116" t="str">
        <f t="shared" si="20"/>
        <v xml:space="preserve"> </v>
      </c>
      <c r="AE17" s="116" t="str">
        <f t="shared" si="20"/>
        <v xml:space="preserve"> </v>
      </c>
      <c r="AF17" s="116" t="str">
        <f t="shared" si="20"/>
        <v xml:space="preserve"> </v>
      </c>
      <c r="AG17" s="116" t="str">
        <f t="shared" si="20"/>
        <v xml:space="preserve"> </v>
      </c>
      <c r="AH17" s="116" t="str">
        <f t="shared" si="20"/>
        <v xml:space="preserve"> </v>
      </c>
    </row>
    <row r="18" spans="1:34" ht="13.9" customHeight="1" thickTop="1" thickBot="1">
      <c r="A18" t="str">
        <f>COUNTIF($J$8:J18,J18)+15&amp;J18</f>
        <v>15</v>
      </c>
      <c r="B18" t="str">
        <f>COUNTIF($I$8:I18,I18)&amp;I18</f>
        <v>0</v>
      </c>
      <c r="C18" s="5" t="e">
        <f>'ÇAĞRI HİZMETLERİ'!#REF!</f>
        <v>#REF!</v>
      </c>
      <c r="D18" s="8"/>
      <c r="E18" s="20"/>
      <c r="F18" s="23"/>
      <c r="G18" s="9"/>
      <c r="H18" s="9"/>
      <c r="I18" s="9"/>
      <c r="J18" s="9"/>
      <c r="K18" t="str">
        <f t="shared" si="9"/>
        <v>11Öğr. Gör. Tuğba Cansu TOPALLI</v>
      </c>
      <c r="L18" s="54" t="str">
        <f t="shared" si="0"/>
        <v/>
      </c>
      <c r="M18" s="16" t="str">
        <f t="shared" si="1"/>
        <v/>
      </c>
      <c r="N18" s="26" t="str">
        <f t="shared" si="2"/>
        <v/>
      </c>
      <c r="O18" s="33" t="str">
        <f t="shared" si="3"/>
        <v/>
      </c>
      <c r="P18" s="34" t="str">
        <f t="shared" si="4"/>
        <v/>
      </c>
      <c r="Q18" s="34" t="str">
        <f t="shared" si="5"/>
        <v/>
      </c>
      <c r="R18" s="55" t="str">
        <f t="shared" si="6"/>
        <v xml:space="preserve">   </v>
      </c>
      <c r="S18">
        <v>11</v>
      </c>
      <c r="T18" s="35" t="s">
        <v>112</v>
      </c>
      <c r="U18" s="70" t="str">
        <f t="shared" si="10"/>
        <v xml:space="preserve"> </v>
      </c>
      <c r="V18" s="115">
        <f t="shared" si="11"/>
        <v>0</v>
      </c>
      <c r="W18" s="116" t="str">
        <f>IF($M18=""," ",IF($AG5=W6,1," "))</f>
        <v xml:space="preserve"> </v>
      </c>
      <c r="X18" s="116" t="str">
        <f t="shared" ref="X18:AH18" si="21">IF($M18=""," ",IF($AG5=X6,1," "))</f>
        <v xml:space="preserve"> </v>
      </c>
      <c r="Y18" s="116" t="str">
        <f t="shared" si="21"/>
        <v xml:space="preserve"> </v>
      </c>
      <c r="Z18" s="116" t="str">
        <f t="shared" si="21"/>
        <v xml:space="preserve"> </v>
      </c>
      <c r="AA18" s="116" t="str">
        <f t="shared" si="21"/>
        <v xml:space="preserve"> </v>
      </c>
      <c r="AB18" s="116" t="str">
        <f t="shared" si="21"/>
        <v xml:space="preserve"> </v>
      </c>
      <c r="AC18" s="116" t="str">
        <f t="shared" si="21"/>
        <v xml:space="preserve"> </v>
      </c>
      <c r="AD18" s="116" t="str">
        <f t="shared" si="21"/>
        <v xml:space="preserve"> </v>
      </c>
      <c r="AE18" s="116" t="str">
        <f t="shared" si="21"/>
        <v xml:space="preserve"> </v>
      </c>
      <c r="AF18" s="116" t="str">
        <f t="shared" si="21"/>
        <v xml:space="preserve"> </v>
      </c>
      <c r="AG18" s="116" t="str">
        <f t="shared" si="21"/>
        <v xml:space="preserve"> </v>
      </c>
      <c r="AH18" s="116" t="str">
        <f t="shared" si="21"/>
        <v xml:space="preserve"> </v>
      </c>
    </row>
    <row r="19" spans="1:34" ht="15" thickTop="1" thickBot="1">
      <c r="A19" t="str">
        <f>COUNTIF($J$8:J19,J19)+15&amp;J19</f>
        <v>15</v>
      </c>
      <c r="B19" t="str">
        <f>COUNTIF($I$8:I19,I19)&amp;I19</f>
        <v>0</v>
      </c>
      <c r="C19" s="5" t="e">
        <f>'ÇAĞRI HİZMETLERİ'!#REF!</f>
        <v>#REF!</v>
      </c>
      <c r="D19" s="8"/>
      <c r="E19" s="20"/>
      <c r="F19" s="23"/>
      <c r="G19" s="9"/>
      <c r="H19" s="9"/>
      <c r="I19" s="9"/>
      <c r="J19" s="9"/>
      <c r="K19" t="str">
        <f t="shared" si="9"/>
        <v>12Öğr. Gör. Tuğba Cansu TOPALLI</v>
      </c>
      <c r="L19" s="54" t="str">
        <f t="shared" si="0"/>
        <v/>
      </c>
      <c r="M19" s="16" t="str">
        <f t="shared" si="1"/>
        <v/>
      </c>
      <c r="N19" s="26" t="str">
        <f t="shared" si="2"/>
        <v/>
      </c>
      <c r="O19" s="33" t="str">
        <f t="shared" si="3"/>
        <v/>
      </c>
      <c r="P19" s="34" t="str">
        <f t="shared" si="4"/>
        <v/>
      </c>
      <c r="Q19" s="34" t="str">
        <f t="shared" si="5"/>
        <v/>
      </c>
      <c r="R19" s="55" t="str">
        <f t="shared" si="6"/>
        <v xml:space="preserve">   </v>
      </c>
      <c r="S19">
        <v>12</v>
      </c>
      <c r="T19" s="35" t="s">
        <v>110</v>
      </c>
      <c r="U19" s="70" t="str">
        <f t="shared" si="10"/>
        <v xml:space="preserve"> </v>
      </c>
      <c r="V19" s="115">
        <f t="shared" si="11"/>
        <v>0</v>
      </c>
      <c r="W19" s="116" t="str">
        <f>IF($M19=""," ",IF($AH5=W6,1," "))</f>
        <v xml:space="preserve"> </v>
      </c>
      <c r="X19" s="116" t="str">
        <f t="shared" ref="X19:AH19" si="22">IF($M19=""," ",IF($AH5=X6,1," "))</f>
        <v xml:space="preserve"> </v>
      </c>
      <c r="Y19" s="116" t="str">
        <f t="shared" si="22"/>
        <v xml:space="preserve"> </v>
      </c>
      <c r="Z19" s="116" t="str">
        <f t="shared" si="22"/>
        <v xml:space="preserve"> </v>
      </c>
      <c r="AA19" s="116" t="str">
        <f t="shared" si="22"/>
        <v xml:space="preserve"> </v>
      </c>
      <c r="AB19" s="116" t="str">
        <f t="shared" si="22"/>
        <v xml:space="preserve"> </v>
      </c>
      <c r="AC19" s="116" t="str">
        <f t="shared" si="22"/>
        <v xml:space="preserve"> </v>
      </c>
      <c r="AD19" s="116" t="str">
        <f t="shared" si="22"/>
        <v xml:space="preserve"> </v>
      </c>
      <c r="AE19" s="116" t="str">
        <f t="shared" si="22"/>
        <v xml:space="preserve"> </v>
      </c>
      <c r="AF19" s="116" t="str">
        <f t="shared" si="22"/>
        <v xml:space="preserve"> </v>
      </c>
      <c r="AG19" s="116" t="str">
        <f t="shared" si="22"/>
        <v xml:space="preserve"> </v>
      </c>
      <c r="AH19" s="116" t="str">
        <f t="shared" si="22"/>
        <v xml:space="preserve"> </v>
      </c>
    </row>
    <row r="20" spans="1:34" ht="15" thickTop="1" thickBot="1">
      <c r="A20" t="str">
        <f>COUNTIF($J$8:J20,J20)+15&amp;J20</f>
        <v>15</v>
      </c>
      <c r="B20" t="str">
        <f>COUNTIF($I$8:I20,I20)&amp;I20</f>
        <v>0</v>
      </c>
      <c r="C20" s="5" t="e">
        <f>'ÇAĞRI HİZMETLERİ'!#REF!</f>
        <v>#REF!</v>
      </c>
      <c r="D20" s="13"/>
      <c r="E20" s="21"/>
      <c r="F20" s="24"/>
      <c r="G20" s="14"/>
      <c r="H20" s="14"/>
      <c r="I20" s="14"/>
      <c r="J20" s="14"/>
      <c r="K20" t="str">
        <f t="shared" si="9"/>
        <v>13Öğr. Gör. Tuğba Cansu TOPALLI</v>
      </c>
      <c r="L20" s="54" t="str">
        <f t="shared" si="0"/>
        <v/>
      </c>
      <c r="M20" s="16" t="str">
        <f t="shared" si="1"/>
        <v/>
      </c>
      <c r="N20" s="26" t="str">
        <f t="shared" si="2"/>
        <v/>
      </c>
      <c r="O20" s="33" t="str">
        <f t="shared" si="3"/>
        <v/>
      </c>
      <c r="P20" s="34" t="str">
        <f t="shared" si="4"/>
        <v/>
      </c>
      <c r="Q20" s="34" t="str">
        <f t="shared" si="5"/>
        <v/>
      </c>
      <c r="R20" s="55" t="str">
        <f t="shared" si="6"/>
        <v xml:space="preserve">   </v>
      </c>
      <c r="S20">
        <v>13</v>
      </c>
      <c r="T20" s="6" t="s">
        <v>26</v>
      </c>
      <c r="U20" s="70" t="str">
        <f t="shared" si="10"/>
        <v xml:space="preserve"> </v>
      </c>
      <c r="V20" s="115">
        <f t="shared" si="11"/>
        <v>0</v>
      </c>
      <c r="W20" s="116" t="str">
        <f>IF($M20=""," ",IF($AI5=W6,1," "))</f>
        <v xml:space="preserve"> </v>
      </c>
      <c r="X20" s="116" t="str">
        <f t="shared" ref="X20:AH20" si="23">IF($M20=""," ",IF($AI5=X6,1," "))</f>
        <v xml:space="preserve"> </v>
      </c>
      <c r="Y20" s="116" t="str">
        <f t="shared" si="23"/>
        <v xml:space="preserve"> </v>
      </c>
      <c r="Z20" s="116" t="str">
        <f t="shared" si="23"/>
        <v xml:space="preserve"> </v>
      </c>
      <c r="AA20" s="116" t="str">
        <f t="shared" si="23"/>
        <v xml:space="preserve"> </v>
      </c>
      <c r="AB20" s="116" t="str">
        <f t="shared" si="23"/>
        <v xml:space="preserve"> </v>
      </c>
      <c r="AC20" s="116" t="str">
        <f t="shared" si="23"/>
        <v xml:space="preserve"> </v>
      </c>
      <c r="AD20" s="116" t="str">
        <f t="shared" si="23"/>
        <v xml:space="preserve"> </v>
      </c>
      <c r="AE20" s="116" t="str">
        <f t="shared" si="23"/>
        <v xml:space="preserve"> </v>
      </c>
      <c r="AF20" s="116" t="str">
        <f t="shared" si="23"/>
        <v xml:space="preserve"> </v>
      </c>
      <c r="AG20" s="116" t="str">
        <f t="shared" si="23"/>
        <v xml:space="preserve"> </v>
      </c>
      <c r="AH20" s="116" t="str">
        <f t="shared" si="23"/>
        <v xml:space="preserve"> </v>
      </c>
    </row>
    <row r="21" spans="1:34" ht="13.5" thickTop="1">
      <c r="A21" t="str">
        <f>COUNTIF($J$8:J21,J21)+15&amp;J21</f>
        <v>15</v>
      </c>
      <c r="B21" t="str">
        <f>COUNTIF($I$8:I21,I21)&amp;I21</f>
        <v>0</v>
      </c>
      <c r="C21" s="1"/>
      <c r="D21" s="1"/>
      <c r="E21" s="31"/>
      <c r="F21" s="28"/>
      <c r="G21" s="2"/>
      <c r="H21" s="2"/>
      <c r="I21" s="2"/>
      <c r="J21" s="2"/>
      <c r="K21" t="str">
        <f t="shared" si="9"/>
        <v>14Öğr. Gör. Tuğba Cansu TOPALLI</v>
      </c>
      <c r="L21" s="54" t="str">
        <f t="shared" si="0"/>
        <v/>
      </c>
      <c r="M21" s="16" t="str">
        <f t="shared" si="1"/>
        <v/>
      </c>
      <c r="N21" s="26" t="str">
        <f t="shared" si="2"/>
        <v/>
      </c>
      <c r="O21" s="33" t="str">
        <f t="shared" si="3"/>
        <v/>
      </c>
      <c r="P21" s="34" t="str">
        <f t="shared" si="4"/>
        <v/>
      </c>
      <c r="Q21" s="34" t="str">
        <f t="shared" si="5"/>
        <v/>
      </c>
      <c r="R21" s="55" t="str">
        <f t="shared" si="6"/>
        <v xml:space="preserve">   </v>
      </c>
      <c r="S21">
        <v>14</v>
      </c>
      <c r="T21" s="6" t="s">
        <v>111</v>
      </c>
      <c r="U21" s="70" t="str">
        <f t="shared" si="10"/>
        <v xml:space="preserve"> </v>
      </c>
      <c r="V21" s="115">
        <f t="shared" si="11"/>
        <v>0</v>
      </c>
      <c r="W21" s="116" t="str">
        <f>IF($M21=""," ",IF($AJ5=W6,1," "))</f>
        <v xml:space="preserve"> </v>
      </c>
      <c r="X21" s="116" t="str">
        <f t="shared" ref="X21:AH21" si="24">IF($M21=""," ",IF($AJ5=X6,1," "))</f>
        <v xml:space="preserve"> </v>
      </c>
      <c r="Y21" s="116" t="str">
        <f t="shared" si="24"/>
        <v xml:space="preserve"> </v>
      </c>
      <c r="Z21" s="116" t="str">
        <f t="shared" si="24"/>
        <v xml:space="preserve"> </v>
      </c>
      <c r="AA21" s="116" t="str">
        <f t="shared" si="24"/>
        <v xml:space="preserve"> </v>
      </c>
      <c r="AB21" s="116" t="str">
        <f t="shared" si="24"/>
        <v xml:space="preserve"> </v>
      </c>
      <c r="AC21" s="116" t="str">
        <f t="shared" si="24"/>
        <v xml:space="preserve"> </v>
      </c>
      <c r="AD21" s="116" t="str">
        <f t="shared" si="24"/>
        <v xml:space="preserve"> </v>
      </c>
      <c r="AE21" s="116" t="str">
        <f t="shared" si="24"/>
        <v xml:space="preserve"> </v>
      </c>
      <c r="AF21" s="116" t="str">
        <f t="shared" si="24"/>
        <v xml:space="preserve"> </v>
      </c>
      <c r="AG21" s="116" t="str">
        <f t="shared" si="24"/>
        <v xml:space="preserve"> </v>
      </c>
      <c r="AH21" s="116" t="str">
        <f t="shared" si="24"/>
        <v xml:space="preserve"> </v>
      </c>
    </row>
    <row r="22" spans="1:34" ht="13.5" thickBot="1">
      <c r="A22" t="str">
        <f>COUNTIF($J$8:J22,J22)+15&amp;J22</f>
        <v>15</v>
      </c>
      <c r="B22" t="str">
        <f>COUNTIF($I$8:I22,I22)&amp;I22</f>
        <v>0</v>
      </c>
      <c r="C22" s="438" t="s">
        <v>5</v>
      </c>
      <c r="D22" s="438"/>
      <c r="E22" s="438"/>
      <c r="F22" s="438"/>
      <c r="G22" s="438"/>
      <c r="H22" s="438"/>
      <c r="I22" s="438"/>
      <c r="J22" s="438"/>
      <c r="K22" t="str">
        <f>ROW()-7&amp;$O$4</f>
        <v>15Öğr. Gör. Tuğba Cansu TOPALLI</v>
      </c>
      <c r="L22" s="54" t="str">
        <f t="shared" si="0"/>
        <v/>
      </c>
      <c r="M22" s="16" t="str">
        <f t="shared" si="1"/>
        <v/>
      </c>
      <c r="N22" s="26" t="str">
        <f t="shared" si="2"/>
        <v/>
      </c>
      <c r="O22" s="33" t="str">
        <f t="shared" si="3"/>
        <v/>
      </c>
      <c r="P22" s="34" t="str">
        <f t="shared" si="4"/>
        <v/>
      </c>
      <c r="Q22" s="34" t="str">
        <f t="shared" si="5"/>
        <v/>
      </c>
      <c r="R22" s="55" t="str">
        <f t="shared" si="6"/>
        <v xml:space="preserve">   </v>
      </c>
      <c r="S22">
        <v>15</v>
      </c>
      <c r="T22" s="8" t="s">
        <v>246</v>
      </c>
      <c r="U22" s="70" t="str">
        <f t="shared" si="10"/>
        <v xml:space="preserve"> </v>
      </c>
      <c r="V22" s="115">
        <f t="shared" si="11"/>
        <v>0</v>
      </c>
      <c r="W22" s="116" t="str">
        <f>IF($M22=""," ",IF($AK5=W6,1," "))</f>
        <v xml:space="preserve"> </v>
      </c>
      <c r="X22" s="116" t="str">
        <f t="shared" ref="X22:AH22" si="25">IF($M22=""," ",IF($AK5=X6,1," "))</f>
        <v xml:space="preserve"> </v>
      </c>
      <c r="Y22" s="116" t="str">
        <f t="shared" si="25"/>
        <v xml:space="preserve"> </v>
      </c>
      <c r="Z22" s="116" t="str">
        <f t="shared" si="25"/>
        <v xml:space="preserve"> </v>
      </c>
      <c r="AA22" s="116" t="str">
        <f t="shared" si="25"/>
        <v xml:space="preserve"> </v>
      </c>
      <c r="AB22" s="116" t="str">
        <f t="shared" si="25"/>
        <v xml:space="preserve"> </v>
      </c>
      <c r="AC22" s="116" t="str">
        <f t="shared" si="25"/>
        <v xml:space="preserve"> </v>
      </c>
      <c r="AD22" s="116" t="str">
        <f t="shared" si="25"/>
        <v xml:space="preserve"> </v>
      </c>
      <c r="AE22" s="116" t="str">
        <f t="shared" si="25"/>
        <v xml:space="preserve"> </v>
      </c>
      <c r="AF22" s="116" t="str">
        <f t="shared" si="25"/>
        <v xml:space="preserve"> </v>
      </c>
      <c r="AG22" s="116" t="str">
        <f t="shared" si="25"/>
        <v xml:space="preserve"> </v>
      </c>
      <c r="AH22" s="116" t="str">
        <f t="shared" si="25"/>
        <v xml:space="preserve"> </v>
      </c>
    </row>
    <row r="23" spans="1:34" ht="28.5" thickTop="1" thickBot="1">
      <c r="A23" t="str">
        <f>COUNTIF($J$8:J23,J23)+15&amp;J23</f>
        <v>16ÖĞR. SAYISI</v>
      </c>
      <c r="B23" t="str">
        <f>COUNTIF($I$8:I23,I23)&amp;I23</f>
        <v>0</v>
      </c>
      <c r="C23" s="3" t="s">
        <v>24</v>
      </c>
      <c r="D23" s="3" t="s">
        <v>0</v>
      </c>
      <c r="E23" s="17" t="s">
        <v>6</v>
      </c>
      <c r="F23" s="22" t="s">
        <v>1</v>
      </c>
      <c r="G23" s="4" t="s">
        <v>2</v>
      </c>
      <c r="H23" s="4" t="s">
        <v>25</v>
      </c>
      <c r="I23" s="4"/>
      <c r="J23" s="4" t="s">
        <v>25</v>
      </c>
      <c r="S23">
        <v>16</v>
      </c>
      <c r="T23" s="11" t="s">
        <v>198</v>
      </c>
      <c r="U23" s="70" t="str">
        <f>CONCATENATE(W23,X23,Y23,Z23,AA23,AB23,AC23,AD23,AE23,AF23,AG23,AH23)</f>
        <v/>
      </c>
    </row>
    <row r="24" spans="1:34" ht="15.75" thickTop="1" thickBot="1">
      <c r="A24" t="str">
        <f>COUNTIF($J$8:J24,J24)+15&amp;J24</f>
        <v xml:space="preserve">23 </v>
      </c>
      <c r="B24" t="str">
        <f>COUNTIF($I$8:I24,I24)&amp;I24</f>
        <v>1Öğr. Gör. Dr. Azize Zehra ÇELENLİ BAŞARAN</v>
      </c>
      <c r="C24" s="15" t="str">
        <f>'ÇAĞRI HİZMETLERİ'!B28</f>
        <v>ÇM201</v>
      </c>
      <c r="D24" s="15" t="str">
        <f>'ÇAĞRI HİZMETLERİ'!C28</f>
        <v>Çağrı Merkezlerinde Öçlme ve Değ.</v>
      </c>
      <c r="E24" s="19" t="str">
        <f>IF(ISBLANK('ÇAĞRI HİZMETLERİ'!I28)," ",'ÇAĞRI HİZMETLERİ'!I28)</f>
        <v xml:space="preserve"> </v>
      </c>
      <c r="F24" s="19" t="str">
        <f>IF(ISBLANK('ÇAĞRI HİZMETLERİ'!J28)," ",'ÇAĞRI HİZMETLERİ'!J28)</f>
        <v xml:space="preserve"> </v>
      </c>
      <c r="G24" s="19" t="str">
        <f>IF(ISBLANK('ÇAĞRI HİZMETLERİ'!K28)," ",'ÇAĞRI HİZMETLERİ'!K28)</f>
        <v xml:space="preserve"> </v>
      </c>
      <c r="H24" s="19" t="str">
        <f>IF(ISBLANK('ÇAĞRI HİZMETLERİ'!L28)," ",'ÇAĞRI HİZMETLERİ'!L28)</f>
        <v xml:space="preserve"> </v>
      </c>
      <c r="I24" s="15" t="str">
        <f>'ÇAĞRI HİZMETLERİ'!H28</f>
        <v>Öğr. Gör. Dr. Azize Zehra ÇELENLİ BAŞARAN</v>
      </c>
      <c r="J24" s="5" t="str">
        <f>IF(OR(E24=O$4,F24=O$4,G24=O$4,H24=O$4),O$4," ")</f>
        <v xml:space="preserve"> </v>
      </c>
      <c r="L24" s="467" t="s">
        <v>40</v>
      </c>
      <c r="M24" s="468"/>
      <c r="N24" s="468"/>
      <c r="O24" s="468"/>
      <c r="P24" s="468"/>
      <c r="Q24" s="468"/>
      <c r="R24" s="469"/>
      <c r="S24">
        <v>17</v>
      </c>
      <c r="T24" s="11" t="s">
        <v>201</v>
      </c>
      <c r="U24" s="70" t="str">
        <f>CONCATENATE(W24,X24,Y24,Z24,AA24,AB24,AC24,AD24,AE24,AF24,AG24,AH24)</f>
        <v/>
      </c>
    </row>
    <row r="25" spans="1:34" ht="28.5" thickTop="1" thickBot="1">
      <c r="A25" t="str">
        <f>COUNTIF($J$8:J25,J25)+15&amp;J25</f>
        <v xml:space="preserve">24 </v>
      </c>
      <c r="B25" t="str">
        <f>COUNTIF($I$8:I25,I25)&amp;I25</f>
        <v>2Öğr. Gör. Mürsel KAN</v>
      </c>
      <c r="C25" s="15" t="str">
        <f>'ÇAĞRI HİZMETLERİ'!B31</f>
        <v>ÇM205</v>
      </c>
      <c r="D25" s="15" t="str">
        <f>'ÇAĞRI HİZMETLERİ'!C31</f>
        <v>Halkla İlişkiler</v>
      </c>
      <c r="E25" s="19" t="str">
        <f>IF(ISBLANK('ÇAĞRI HİZMETLERİ'!I31)," ",'ÇAĞRI HİZMETLERİ'!I31)</f>
        <v xml:space="preserve"> </v>
      </c>
      <c r="F25" s="19" t="str">
        <f>IF(ISBLANK('ÇAĞRI HİZMETLERİ'!J31)," ",'ÇAĞRI HİZMETLERİ'!J31)</f>
        <v xml:space="preserve"> </v>
      </c>
      <c r="G25" s="19" t="str">
        <f>IF(ISBLANK('ÇAĞRI HİZMETLERİ'!K31)," ",'ÇAĞRI HİZMETLERİ'!K31)</f>
        <v xml:space="preserve"> </v>
      </c>
      <c r="H25" s="19" t="str">
        <f>IF(ISBLANK('ÇAĞRI HİZMETLERİ'!L31)," ",'ÇAĞRI HİZMETLERİ'!L31)</f>
        <v xml:space="preserve"> </v>
      </c>
      <c r="I25" s="15" t="str">
        <f>'ÇAĞRI HİZMETLERİ'!H31</f>
        <v>Öğr. Gör. Mürsel KAN</v>
      </c>
      <c r="J25" s="5" t="str">
        <f t="shared" ref="J25:J32" si="26">IF(OR(E25=O$4,F25=O$4,G25=O$4,H25=O$4),O$4," ")</f>
        <v xml:space="preserve"> </v>
      </c>
      <c r="L25" s="62" t="s">
        <v>24</v>
      </c>
      <c r="M25" s="62" t="s">
        <v>0</v>
      </c>
      <c r="N25" s="63" t="s">
        <v>6</v>
      </c>
      <c r="O25" s="64" t="s">
        <v>1</v>
      </c>
      <c r="P25" s="65" t="s">
        <v>2</v>
      </c>
      <c r="Q25" s="65" t="s">
        <v>25</v>
      </c>
      <c r="R25" s="66" t="s">
        <v>37</v>
      </c>
      <c r="S25">
        <v>18</v>
      </c>
      <c r="T25" s="11" t="s">
        <v>214</v>
      </c>
      <c r="U25" s="70"/>
    </row>
    <row r="26" spans="1:34" ht="14.25" thickTop="1" thickBot="1">
      <c r="A26" t="str">
        <f>COUNTIF($J$8:J26,J26)+15&amp;J26</f>
        <v xml:space="preserve">25 </v>
      </c>
      <c r="B26" t="str">
        <f>COUNTIF($I$8:I26,I26)&amp;I26</f>
        <v>2Öğr. Gör. Dursun KIRMEMİŞ</v>
      </c>
      <c r="C26" s="15" t="str">
        <f>'ÇAĞRI HİZMETLERİ'!B33</f>
        <v>ÇM207</v>
      </c>
      <c r="D26" s="15" t="str">
        <f>'ÇAĞRI HİZMETLERİ'!C33</f>
        <v>Klavye Kullanımı</v>
      </c>
      <c r="E26" s="19" t="str">
        <f>IF(ISBLANK('ÇAĞRI HİZMETLERİ'!I33)," ",'ÇAĞRI HİZMETLERİ'!I33)</f>
        <v xml:space="preserve"> </v>
      </c>
      <c r="F26" s="19" t="str">
        <f>IF(ISBLANK('ÇAĞRI HİZMETLERİ'!J33)," ",'ÇAĞRI HİZMETLERİ'!J33)</f>
        <v xml:space="preserve"> </v>
      </c>
      <c r="G26" s="19" t="str">
        <f>IF(ISBLANK('ÇAĞRI HİZMETLERİ'!K33)," ",'ÇAĞRI HİZMETLERİ'!K33)</f>
        <v xml:space="preserve"> </v>
      </c>
      <c r="H26" s="19" t="str">
        <f>IF(ISBLANK('ÇAĞRI HİZMETLERİ'!L33)," ",'ÇAĞRI HİZMETLERİ'!L33)</f>
        <v xml:space="preserve"> </v>
      </c>
      <c r="I26" s="15" t="str">
        <f>'ÇAĞRI HİZMETLERİ'!H33</f>
        <v>Öğr. Gör. Dursun KIRMEMİŞ</v>
      </c>
      <c r="J26" s="5" t="str">
        <f t="shared" si="26"/>
        <v xml:space="preserve"> </v>
      </c>
      <c r="K26" t="str">
        <f t="shared" ref="K26:K89" si="27">ROW()-10&amp;$O$4</f>
        <v>16Öğr. Gör. Tuğba Cansu TOPALLI</v>
      </c>
      <c r="L26" s="16" t="str">
        <f t="shared" ref="L26:L36" si="28">IFERROR(VLOOKUP($K26,$A$1:$J$1661,3,0),"")</f>
        <v>SGP103</v>
      </c>
      <c r="M26" s="16" t="str">
        <f t="shared" ref="M26:M36" si="29">IFERROR(VLOOKUP($K26,$A$1:$J$1661,4,0),"")</f>
        <v>Genel İşletme</v>
      </c>
      <c r="N26" s="26" t="str">
        <f t="shared" ref="N26:N36" si="30">IFERROR(VLOOKUP($K26,$A$1:$J$1661,5,0),"")</f>
        <v>Öğr. Gör. Tuğba Cansu TOPALLI</v>
      </c>
      <c r="O26" s="33" t="str">
        <f t="shared" ref="O26:O36" si="31">IFERROR(VLOOKUP($K26,$A$1:$J$1661,6,0),"")</f>
        <v xml:space="preserve"> </v>
      </c>
      <c r="P26" s="16" t="str">
        <f t="shared" ref="P26:P36" si="32">IFERROR(VLOOKUP($K26,$A$1:$J$1661,7,0),"")</f>
        <v xml:space="preserve"> </v>
      </c>
      <c r="Q26" s="16" t="str">
        <f t="shared" ref="Q26:Q36" si="33">IFERROR(VLOOKUP($K26,$A$1:$J$1661,8,0),"")</f>
        <v xml:space="preserve"> </v>
      </c>
      <c r="R26" s="16" t="str">
        <f t="shared" ref="R26:R36" si="34">IFERROR(VLOOKUP($K26,$A$1:$J$1661,9,0),"")</f>
        <v>Öğr. Gör. Ömer YILMAZ</v>
      </c>
      <c r="S26">
        <v>19</v>
      </c>
      <c r="T26" s="11" t="s">
        <v>200</v>
      </c>
      <c r="U26" s="70"/>
    </row>
    <row r="27" spans="1:34" ht="14.25" thickTop="1" thickBot="1">
      <c r="A27" t="str">
        <f>COUNTIF($J$8:J27,J27)+15&amp;J27</f>
        <v xml:space="preserve">26 </v>
      </c>
      <c r="B27" t="str">
        <f>COUNTIF($I$8:I27,I27)&amp;I27</f>
        <v>2Öğr. Gör. Seval ŞENGEZER</v>
      </c>
      <c r="C27" s="15" t="str">
        <f>'ÇAĞRI HİZMETLERİ'!B27</f>
        <v>ÇM209</v>
      </c>
      <c r="D27" s="15" t="str">
        <f>'ÇAĞRI HİZMETLERİ'!C27</f>
        <v>İnsan Kaynakları Yönetimi</v>
      </c>
      <c r="E27" s="19" t="str">
        <f>IF(ISBLANK('ÇAĞRI HİZMETLERİ'!I27)," ",'ÇAĞRI HİZMETLERİ'!I27)</f>
        <v xml:space="preserve"> </v>
      </c>
      <c r="F27" s="19" t="str">
        <f>IF(ISBLANK('ÇAĞRI HİZMETLERİ'!J27)," ",'ÇAĞRI HİZMETLERİ'!J27)</f>
        <v xml:space="preserve"> </v>
      </c>
      <c r="G27" s="19" t="str">
        <f>IF(ISBLANK('ÇAĞRI HİZMETLERİ'!K27)," ",'ÇAĞRI HİZMETLERİ'!K27)</f>
        <v xml:space="preserve"> </v>
      </c>
      <c r="H27" s="19" t="str">
        <f>IF(ISBLANK('ÇAĞRI HİZMETLERİ'!L27)," ",'ÇAĞRI HİZMETLERİ'!L27)</f>
        <v xml:space="preserve"> </v>
      </c>
      <c r="I27" s="15" t="str">
        <f>'ÇAĞRI HİZMETLERİ'!H27</f>
        <v>Öğr. Gör. Seval ŞENGEZER</v>
      </c>
      <c r="J27" s="5" t="str">
        <f t="shared" si="26"/>
        <v xml:space="preserve"> </v>
      </c>
      <c r="K27" t="str">
        <f t="shared" si="27"/>
        <v>17Öğr. Gör. Tuğba Cansu TOPALLI</v>
      </c>
      <c r="L27" s="16" t="str">
        <f t="shared" si="28"/>
        <v>SGP201</v>
      </c>
      <c r="M27" s="16" t="str">
        <f t="shared" si="29"/>
        <v>Paket Programlar</v>
      </c>
      <c r="N27" s="26" t="str">
        <f t="shared" si="30"/>
        <v>Öğr. Gör. Tuğba Cansu TOPALLI</v>
      </c>
      <c r="O27" s="33" t="str">
        <f t="shared" si="31"/>
        <v xml:space="preserve"> </v>
      </c>
      <c r="P27" s="16" t="str">
        <f t="shared" si="32"/>
        <v xml:space="preserve"> </v>
      </c>
      <c r="Q27" s="16" t="str">
        <f t="shared" si="33"/>
        <v xml:space="preserve"> </v>
      </c>
      <c r="R27" s="16" t="str">
        <f t="shared" si="34"/>
        <v>Öğr. Gör. Abdulkadir ERYILMAZ</v>
      </c>
      <c r="S27">
        <v>20</v>
      </c>
      <c r="U27" s="70"/>
    </row>
    <row r="28" spans="1:34" ht="14.25" thickTop="1" thickBot="1">
      <c r="A28" t="str">
        <f>COUNTIF($J$8:J28,J28)+15&amp;J28</f>
        <v xml:space="preserve">27 </v>
      </c>
      <c r="B28" t="str">
        <f>COUNTIF($I$8:I28,I28)&amp;I28</f>
        <v>3Öğr. Gör. Dursun KIRMEMİŞ</v>
      </c>
      <c r="C28" s="15" t="str">
        <f>'ÇAĞRI HİZMETLERİ'!B26</f>
        <v>ÇM211</v>
      </c>
      <c r="D28" s="15" t="str">
        <f>'ÇAĞRI HİZMETLERİ'!C26</f>
        <v>Sözel İletişim ve Hitabet</v>
      </c>
      <c r="E28" s="19" t="str">
        <f>IF(ISBLANK('ÇAĞRI HİZMETLERİ'!I26)," ",'ÇAĞRI HİZMETLERİ'!I26)</f>
        <v xml:space="preserve"> </v>
      </c>
      <c r="F28" s="19" t="str">
        <f>IF(ISBLANK('ÇAĞRI HİZMETLERİ'!J26)," ",'ÇAĞRI HİZMETLERİ'!J26)</f>
        <v xml:space="preserve"> </v>
      </c>
      <c r="G28" s="19" t="str">
        <f>IF(ISBLANK('ÇAĞRI HİZMETLERİ'!K26)," ",'ÇAĞRI HİZMETLERİ'!K26)</f>
        <v xml:space="preserve"> </v>
      </c>
      <c r="H28" s="19" t="str">
        <f>IF(ISBLANK('ÇAĞRI HİZMETLERİ'!L26)," ",'ÇAĞRI HİZMETLERİ'!L26)</f>
        <v xml:space="preserve"> </v>
      </c>
      <c r="I28" s="15" t="str">
        <f>'ÇAĞRI HİZMETLERİ'!H26</f>
        <v>Öğr. Gör. Dursun KIRMEMİŞ</v>
      </c>
      <c r="J28" s="5" t="str">
        <f t="shared" si="26"/>
        <v xml:space="preserve"> </v>
      </c>
      <c r="K28" t="str">
        <f t="shared" si="27"/>
        <v>18Öğr. Gör. Tuğba Cansu TOPALLI</v>
      </c>
      <c r="L28" s="16" t="str">
        <f t="shared" si="28"/>
        <v>BAN 101</v>
      </c>
      <c r="M28" s="16" t="str">
        <f t="shared" si="29"/>
        <v>GENEL MUHASEBE I</v>
      </c>
      <c r="N28" s="26" t="str">
        <f t="shared" si="30"/>
        <v>Öğr. Gör. AslıTOSYALI KARADAĞ</v>
      </c>
      <c r="O28" s="33" t="str">
        <f t="shared" si="31"/>
        <v>Öğr. Gör. Tuğba Cansu TOPALLI</v>
      </c>
      <c r="P28" s="16" t="str">
        <f t="shared" si="32"/>
        <v xml:space="preserve"> </v>
      </c>
      <c r="Q28" s="16" t="str">
        <f t="shared" si="33"/>
        <v xml:space="preserve"> </v>
      </c>
      <c r="R28" s="16" t="str">
        <f t="shared" si="34"/>
        <v>Öğr. Gör. Turgay YAVUZARSLAN</v>
      </c>
      <c r="S28">
        <v>21</v>
      </c>
      <c r="U28" s="70"/>
    </row>
    <row r="29" spans="1:34" ht="14.25" thickTop="1" thickBot="1">
      <c r="A29" t="str">
        <f>COUNTIF($J$8:J29,J29)+15&amp;J29</f>
        <v xml:space="preserve">28 </v>
      </c>
      <c r="B29" t="str">
        <f>COUNTIF($I$8:I29,I29)&amp;I29</f>
        <v>4Öğr. Gör. Dursun KIRMEMİŞ</v>
      </c>
      <c r="C29" s="15" t="str">
        <f>'ÇAĞRI HİZMETLERİ'!B32</f>
        <v>ÇM223</v>
      </c>
      <c r="D29" s="15" t="str">
        <f>'ÇAĞRI HİZMETLERİ'!C32</f>
        <v>Çağrı Alma Teknikleri</v>
      </c>
      <c r="E29" s="19" t="str">
        <f>IF(ISBLANK('ÇAĞRI HİZMETLERİ'!I32)," ",'ÇAĞRI HİZMETLERİ'!I32)</f>
        <v xml:space="preserve"> </v>
      </c>
      <c r="F29" s="19" t="str">
        <f>IF(ISBLANK('ÇAĞRI HİZMETLERİ'!J32)," ",'ÇAĞRI HİZMETLERİ'!J32)</f>
        <v xml:space="preserve"> </v>
      </c>
      <c r="G29" s="19" t="str">
        <f>IF(ISBLANK('ÇAĞRI HİZMETLERİ'!K32)," ",'ÇAĞRI HİZMETLERİ'!K32)</f>
        <v xml:space="preserve"> </v>
      </c>
      <c r="H29" s="19" t="str">
        <f>IF(ISBLANK('ÇAĞRI HİZMETLERİ'!L32)," ",'ÇAĞRI HİZMETLERİ'!L32)</f>
        <v xml:space="preserve"> </v>
      </c>
      <c r="I29" s="15" t="str">
        <f>'ÇAĞRI HİZMETLERİ'!H32</f>
        <v>Öğr. Gör. Dursun KIRMEMİŞ</v>
      </c>
      <c r="J29" s="5" t="str">
        <f t="shared" si="26"/>
        <v xml:space="preserve"> </v>
      </c>
      <c r="K29" t="str">
        <f t="shared" si="27"/>
        <v>19Öğr. Gör. Tuğba Cansu TOPALLI</v>
      </c>
      <c r="L29" s="16" t="str">
        <f t="shared" si="28"/>
        <v>BAN129</v>
      </c>
      <c r="M29" s="16" t="str">
        <f t="shared" si="29"/>
        <v>OFİS PROGRAMLARI</v>
      </c>
      <c r="N29" s="26" t="str">
        <f t="shared" si="30"/>
        <v>Öğr. Gör. Muharrem Selçuk ÖZKAN</v>
      </c>
      <c r="O29" s="33" t="str">
        <f t="shared" si="31"/>
        <v>Öğr. Gör. Neslihan YONDEMİR ÇALIŞKAN</v>
      </c>
      <c r="P29" s="16" t="str">
        <f t="shared" si="32"/>
        <v>Öğr. Gör. Tuğba Cansu TOPALLI</v>
      </c>
      <c r="Q29" s="16" t="str">
        <f t="shared" si="33"/>
        <v xml:space="preserve"> </v>
      </c>
      <c r="R29" s="16" t="str">
        <f t="shared" si="34"/>
        <v>Öğr. Gör. Serkan VARAN</v>
      </c>
      <c r="S29">
        <v>22</v>
      </c>
      <c r="U29" s="70"/>
    </row>
    <row r="30" spans="1:34" ht="14.25" thickTop="1" thickBot="1">
      <c r="A30" t="str">
        <f>COUNTIF($J$8:J30,J30)+15&amp;J30</f>
        <v xml:space="preserve">29 </v>
      </c>
      <c r="B30" t="str">
        <f>COUNTIF($I$8:I30,I30)&amp;I30</f>
        <v>2Öğr. Gör. Dr. Azize Zehra ÇELENLİ BAŞARAN</v>
      </c>
      <c r="C30" s="15" t="str">
        <f>'ÇAĞRI HİZMETLERİ'!B30</f>
        <v>ÇM213</v>
      </c>
      <c r="D30" s="15" t="str">
        <f>'ÇAĞRI HİZMETLERİ'!C30</f>
        <v>Finansal Yatırım Araçları</v>
      </c>
      <c r="E30" s="19" t="str">
        <f>IF(ISBLANK('ÇAĞRI HİZMETLERİ'!I30)," ",'ÇAĞRI HİZMETLERİ'!I30)</f>
        <v>Öğr. Gör. Tunahan BİLGİN</v>
      </c>
      <c r="F30" s="19" t="str">
        <f>IF(ISBLANK('ÇAĞRI HİZMETLERİ'!J30)," ",'ÇAĞRI HİZMETLERİ'!J30)</f>
        <v xml:space="preserve"> </v>
      </c>
      <c r="G30" s="19" t="str">
        <f>IF(ISBLANK('ÇAĞRI HİZMETLERİ'!K30)," ",'ÇAĞRI HİZMETLERİ'!K30)</f>
        <v xml:space="preserve"> </v>
      </c>
      <c r="H30" s="19" t="str">
        <f>IF(ISBLANK('ÇAĞRI HİZMETLERİ'!L30)," ",'ÇAĞRI HİZMETLERİ'!L30)</f>
        <v xml:space="preserve"> </v>
      </c>
      <c r="I30" s="15" t="str">
        <f>'ÇAĞRI HİZMETLERİ'!H30</f>
        <v>Öğr. Gör. Dr. Azize Zehra ÇELENLİ BAŞARAN</v>
      </c>
      <c r="J30" s="5" t="str">
        <f t="shared" si="26"/>
        <v xml:space="preserve"> </v>
      </c>
      <c r="K30" t="str">
        <f t="shared" si="27"/>
        <v>20Öğr. Gör. Tuğba Cansu TOPALLI</v>
      </c>
      <c r="L30" s="16" t="str">
        <f t="shared" si="28"/>
        <v>MUV269</v>
      </c>
      <c r="M30" s="16" t="str">
        <f t="shared" si="29"/>
        <v>İnşaat Muhasebesi</v>
      </c>
      <c r="N30" s="26" t="str">
        <f t="shared" si="30"/>
        <v>Öğr. Gör. Tuğba Cansu TOPALLI</v>
      </c>
      <c r="O30" s="33" t="str">
        <f t="shared" si="31"/>
        <v xml:space="preserve"> </v>
      </c>
      <c r="P30" s="16" t="str">
        <f t="shared" si="32"/>
        <v xml:space="preserve"> </v>
      </c>
      <c r="Q30" s="16" t="str">
        <f t="shared" si="33"/>
        <v xml:space="preserve"> </v>
      </c>
      <c r="R30" s="16" t="str">
        <f t="shared" si="34"/>
        <v>Öğr. Gör. Tunahan BİLGİN</v>
      </c>
      <c r="S30">
        <v>23</v>
      </c>
      <c r="U30" s="70"/>
    </row>
    <row r="31" spans="1:34" ht="14.25" thickTop="1" thickBot="1">
      <c r="A31" t="str">
        <f>COUNTIF($J$8:J31,J31)+15&amp;J31</f>
        <v xml:space="preserve">30 </v>
      </c>
      <c r="B31" t="str">
        <f>COUNTIF($I$8:I31,I31)&amp;I31</f>
        <v>2Öğr. Gör. Ömer YILMAZ</v>
      </c>
      <c r="C31" s="15" t="str">
        <f>'ÇAĞRI HİZMETLERİ'!B29</f>
        <v>ÇM215</v>
      </c>
      <c r="D31" s="15" t="str">
        <f>'ÇAĞRI HİZMETLERİ'!C29</f>
        <v>Pazarlama</v>
      </c>
      <c r="E31" s="19" t="str">
        <f>IF(ISBLANK('ÇAĞRI HİZMETLERİ'!I29)," ",'ÇAĞRI HİZMETLERİ'!I29)</f>
        <v xml:space="preserve"> </v>
      </c>
      <c r="F31" s="19" t="str">
        <f>IF(ISBLANK('ÇAĞRI HİZMETLERİ'!J29)," ",'ÇAĞRI HİZMETLERİ'!J29)</f>
        <v xml:space="preserve"> </v>
      </c>
      <c r="G31" s="19" t="str">
        <f>IF(ISBLANK('ÇAĞRI HİZMETLERİ'!K29)," ",'ÇAĞRI HİZMETLERİ'!K29)</f>
        <v xml:space="preserve"> </v>
      </c>
      <c r="H31" s="19" t="str">
        <f>IF(ISBLANK('ÇAĞRI HİZMETLERİ'!L29)," ",'ÇAĞRI HİZMETLERİ'!L29)</f>
        <v xml:space="preserve"> </v>
      </c>
      <c r="I31" s="15" t="str">
        <f>'ÇAĞRI HİZMETLERİ'!H29</f>
        <v>Öğr. Gör. Ömer YILMAZ</v>
      </c>
      <c r="J31" s="5" t="str">
        <f t="shared" si="26"/>
        <v xml:space="preserve"> </v>
      </c>
      <c r="K31" t="str">
        <f t="shared" si="27"/>
        <v>21Öğr. Gör. Tuğba Cansu TOPALLI</v>
      </c>
      <c r="L31" s="16" t="str">
        <f t="shared" si="28"/>
        <v>BGP117</v>
      </c>
      <c r="M31" s="16" t="str">
        <f t="shared" si="29"/>
        <v>Ağ Temelleri</v>
      </c>
      <c r="N31" s="26" t="str">
        <f t="shared" si="30"/>
        <v>Öğr. Gör. Abdulkadir ERYILMAZ</v>
      </c>
      <c r="O31" s="33" t="str">
        <f t="shared" si="31"/>
        <v>Öğr. Gör. Tuğba Cansu TOPALLI</v>
      </c>
      <c r="P31" s="16" t="str">
        <f t="shared" si="32"/>
        <v xml:space="preserve"> </v>
      </c>
      <c r="Q31" s="16" t="str">
        <f t="shared" si="33"/>
        <v xml:space="preserve"> </v>
      </c>
      <c r="R31" s="16" t="str">
        <f t="shared" si="34"/>
        <v>Öğr. Gör. Serkan VARAN</v>
      </c>
      <c r="S31">
        <v>24</v>
      </c>
      <c r="U31" s="70" t="str">
        <f>CONCATENATE(W31,X31,Y31,Z31,AA31,AB31,AC31,AD31,AE31,AF31,AG31,AH31)</f>
        <v/>
      </c>
      <c r="W31" s="67" t="str">
        <f>CONCATENATE(N33,O33)</f>
        <v/>
      </c>
      <c r="X31" t="str">
        <f>CONCATENATE(N33,O33)</f>
        <v/>
      </c>
    </row>
    <row r="32" spans="1:34" ht="14.25" thickTop="1" thickBot="1">
      <c r="A32" t="str">
        <f>COUNTIF($J$8:J32,J32)+15&amp;J32</f>
        <v xml:space="preserve">31 </v>
      </c>
      <c r="B32" t="str">
        <f>COUNTIF($I$8:I32,I32)&amp;I32</f>
        <v>1Öğr. Gör. Tunahan BİLGİN</v>
      </c>
      <c r="C32" s="15" t="str">
        <f>'ÇAĞRI HİZMETLERİ'!B25</f>
        <v>ÇM217</v>
      </c>
      <c r="D32" s="15" t="str">
        <f>'ÇAĞRI HİZMETLERİ'!C25</f>
        <v>Temel Bankacılık ve Sig. Hizm.</v>
      </c>
      <c r="E32" s="19" t="str">
        <f>IF(ISBLANK('ÇAĞRI HİZMETLERİ'!I25)," ",'ÇAĞRI HİZMETLERİ'!I25)</f>
        <v>Öğr. Gör. Sema BİLGİLİ</v>
      </c>
      <c r="F32" s="19" t="str">
        <f>IF(ISBLANK('ÇAĞRI HİZMETLERİ'!J25)," ",'ÇAĞRI HİZMETLERİ'!J25)</f>
        <v xml:space="preserve"> </v>
      </c>
      <c r="G32" s="19" t="str">
        <f>IF(ISBLANK('ÇAĞRI HİZMETLERİ'!K25)," ",'ÇAĞRI HİZMETLERİ'!K25)</f>
        <v xml:space="preserve"> </v>
      </c>
      <c r="H32" s="19" t="str">
        <f>IF(ISBLANK('ÇAĞRI HİZMETLERİ'!L25)," ",'ÇAĞRI HİZMETLERİ'!L25)</f>
        <v xml:space="preserve"> </v>
      </c>
      <c r="I32" s="15" t="str">
        <f>'ÇAĞRI HİZMETLERİ'!H25</f>
        <v>Öğr. Gör. Tunahan BİLGİN</v>
      </c>
      <c r="J32" s="5" t="str">
        <f t="shared" si="26"/>
        <v xml:space="preserve"> </v>
      </c>
      <c r="K32" t="str">
        <f t="shared" si="27"/>
        <v>22Öğr. Gör. Tuğba Cansu TOPALLI</v>
      </c>
      <c r="L32" s="16" t="str">
        <f t="shared" si="28"/>
        <v/>
      </c>
      <c r="M32" s="16" t="str">
        <f t="shared" si="29"/>
        <v/>
      </c>
      <c r="N32" s="26" t="str">
        <f t="shared" si="30"/>
        <v/>
      </c>
      <c r="O32" s="33" t="str">
        <f t="shared" si="31"/>
        <v/>
      </c>
      <c r="P32" s="16" t="str">
        <f t="shared" si="32"/>
        <v/>
      </c>
      <c r="Q32" s="16" t="str">
        <f t="shared" si="33"/>
        <v/>
      </c>
      <c r="R32" s="16" t="str">
        <f t="shared" si="34"/>
        <v/>
      </c>
      <c r="S32">
        <v>25</v>
      </c>
      <c r="U32" s="70" t="str">
        <f>CONCATENATE(W32,X32,Y32,Z32,AA32,AB32,AC32,AD32,AE32,AF32,AG32,AH32)</f>
        <v/>
      </c>
      <c r="W32" s="67" t="str">
        <f>CONCATENATE(N34,O34)</f>
        <v/>
      </c>
      <c r="X32" t="str">
        <f>CONCATENATE(N34,O34)</f>
        <v/>
      </c>
    </row>
    <row r="33" spans="1:24" ht="14.25" thickTop="1" thickBot="1">
      <c r="A33" t="e">
        <f>COUNTIF($J$8:J33,J33)+15&amp;J33</f>
        <v>#REF!</v>
      </c>
      <c r="B33" t="e">
        <f>COUNTIF($I$8:I33,I33)&amp;I33</f>
        <v>#REF!</v>
      </c>
      <c r="C33" s="15" t="e">
        <f>'ÇAĞRI HİZMETLERİ'!#REF!</f>
        <v>#REF!</v>
      </c>
      <c r="D33" s="15" t="e">
        <f>'ÇAĞRI HİZMETLERİ'!#REF!</f>
        <v>#REF!</v>
      </c>
      <c r="E33" s="19" t="e">
        <f>'ÇAĞRI HİZMETLERİ'!#REF!</f>
        <v>#REF!</v>
      </c>
      <c r="F33" s="29" t="e">
        <f>'ÇAĞRI HİZMETLERİ'!#REF!</f>
        <v>#REF!</v>
      </c>
      <c r="G33" s="15" t="e">
        <f>'ÇAĞRI HİZMETLERİ'!#REF!</f>
        <v>#REF!</v>
      </c>
      <c r="H33" s="37" t="e">
        <f>'ÇAĞRI HİZMETLERİ'!#REF!</f>
        <v>#REF!</v>
      </c>
      <c r="I33" s="15" t="e">
        <f>'ÇAĞRI HİZMETLERİ'!#REF!</f>
        <v>#REF!</v>
      </c>
      <c r="J33" s="5" t="e">
        <f>'ÇAĞRI HİZMETLERİ'!#REF!</f>
        <v>#REF!</v>
      </c>
      <c r="K33" t="str">
        <f t="shared" si="27"/>
        <v>23Öğr. Gör. Tuğba Cansu TOPALLI</v>
      </c>
      <c r="L33" s="16" t="str">
        <f t="shared" si="28"/>
        <v/>
      </c>
      <c r="M33" s="16" t="str">
        <f t="shared" si="29"/>
        <v/>
      </c>
      <c r="N33" s="26" t="str">
        <f t="shared" si="30"/>
        <v/>
      </c>
      <c r="O33" s="33" t="str">
        <f t="shared" si="31"/>
        <v/>
      </c>
      <c r="P33" s="16" t="str">
        <f t="shared" si="32"/>
        <v/>
      </c>
      <c r="Q33" s="16" t="str">
        <f t="shared" si="33"/>
        <v/>
      </c>
      <c r="R33" s="16" t="str">
        <f t="shared" si="34"/>
        <v/>
      </c>
      <c r="U33" s="70" t="str">
        <f>CONCATENATE(W33,X33,Y33,Z33,AA33,AB33,AC33,AD33,AE33,AF33,AG33,AH33)</f>
        <v/>
      </c>
      <c r="W33" s="67" t="str">
        <f>CONCATENATE(N36,O36)</f>
        <v/>
      </c>
      <c r="X33" t="str">
        <f>CONCATENATE(N36,O36)</f>
        <v/>
      </c>
    </row>
    <row r="34" spans="1:24" ht="13.5" thickTop="1">
      <c r="A34" t="str">
        <f>COUNTIF($J$8:J34,J34)+15&amp;J34</f>
        <v>160</v>
      </c>
      <c r="B34" t="str">
        <f>COUNTIF($I$8:I34,I34)&amp;I34</f>
        <v>2Öğr. Gör. Tunahan BİLGİN</v>
      </c>
      <c r="C34" s="15" t="str">
        <f>'ÇAĞRI HİZMETLERİ'!B34</f>
        <v>ÇM217</v>
      </c>
      <c r="D34" s="15" t="str">
        <f>'ÇAĞRI HİZMETLERİ'!C34</f>
        <v>Temel Bankacılık ve Sig. Hizm.</v>
      </c>
      <c r="E34" s="19">
        <f>'ÇAĞRI HİZMETLERİ'!D34</f>
        <v>44987</v>
      </c>
      <c r="F34" s="29">
        <f>'ÇAĞRI HİZMETLERİ'!E34</f>
        <v>0.58333333333333337</v>
      </c>
      <c r="G34" s="15" t="str">
        <f>'ÇAĞRI HİZMETLERİ'!F34</f>
        <v>A202</v>
      </c>
      <c r="H34" s="37">
        <f>'ÇAĞRI HİZMETLERİ'!G34</f>
        <v>0</v>
      </c>
      <c r="I34" s="15" t="str">
        <f>'ÇAĞRI HİZMETLERİ'!H34</f>
        <v>Öğr. Gör. Tunahan BİLGİN</v>
      </c>
      <c r="J34" s="5">
        <f>'ÇAĞRI HİZMETLERİ'!I34</f>
        <v>0</v>
      </c>
      <c r="K34" t="str">
        <f t="shared" si="27"/>
        <v>24Öğr. Gör. Tuğba Cansu TOPALLI</v>
      </c>
      <c r="L34" s="16" t="str">
        <f t="shared" si="28"/>
        <v/>
      </c>
      <c r="M34" s="16" t="str">
        <f t="shared" si="29"/>
        <v/>
      </c>
      <c r="N34" s="26" t="str">
        <f t="shared" si="30"/>
        <v/>
      </c>
      <c r="O34" s="33" t="str">
        <f t="shared" si="31"/>
        <v/>
      </c>
      <c r="P34" s="16" t="str">
        <f t="shared" si="32"/>
        <v/>
      </c>
      <c r="Q34" s="16" t="str">
        <f t="shared" si="33"/>
        <v/>
      </c>
      <c r="R34" s="16" t="str">
        <f t="shared" si="34"/>
        <v/>
      </c>
      <c r="U34" s="70"/>
    </row>
    <row r="35" spans="1:24">
      <c r="A35" t="str">
        <f>COUNTIF($J$8:J35,J35)+15&amp;J35</f>
        <v>16</v>
      </c>
      <c r="B35" t="str">
        <f>COUNTIF($I$8:I35,I35)&amp;I35</f>
        <v>0</v>
      </c>
      <c r="C35" s="114"/>
      <c r="D35" s="114"/>
      <c r="E35" s="31"/>
      <c r="F35" s="28"/>
      <c r="G35" s="114"/>
      <c r="H35" s="2"/>
      <c r="I35" s="114"/>
      <c r="J35" s="1"/>
      <c r="K35" t="str">
        <f t="shared" si="27"/>
        <v>25Öğr. Gör. Tuğba Cansu TOPALLI</v>
      </c>
      <c r="L35" s="16" t="str">
        <f t="shared" si="28"/>
        <v/>
      </c>
      <c r="M35" s="16" t="str">
        <f t="shared" si="29"/>
        <v/>
      </c>
      <c r="N35" s="26" t="str">
        <f t="shared" si="30"/>
        <v/>
      </c>
      <c r="O35" s="33" t="str">
        <f t="shared" si="31"/>
        <v/>
      </c>
      <c r="P35" s="16" t="str">
        <f t="shared" si="32"/>
        <v/>
      </c>
      <c r="Q35" s="16" t="str">
        <f t="shared" si="33"/>
        <v/>
      </c>
      <c r="R35" s="16" t="str">
        <f t="shared" si="34"/>
        <v/>
      </c>
    </row>
    <row r="36" spans="1:24" ht="13.5" thickBot="1">
      <c r="A36" t="str">
        <f>COUNTIF($J$8:J36,J36)+15&amp;J36</f>
        <v>16</v>
      </c>
      <c r="B36" t="str">
        <f>COUNTIF($I$8:I36,I36)&amp;I36</f>
        <v>0</v>
      </c>
      <c r="K36" t="str">
        <f t="shared" si="27"/>
        <v>26Öğr. Gör. Tuğba Cansu TOPALLI</v>
      </c>
      <c r="L36" s="16" t="str">
        <f t="shared" si="28"/>
        <v/>
      </c>
      <c r="M36" s="16" t="str">
        <f t="shared" si="29"/>
        <v/>
      </c>
      <c r="N36" s="26" t="str">
        <f t="shared" si="30"/>
        <v/>
      </c>
      <c r="O36" s="33" t="str">
        <f t="shared" si="31"/>
        <v/>
      </c>
      <c r="P36" s="16" t="str">
        <f t="shared" si="32"/>
        <v/>
      </c>
      <c r="Q36" s="16" t="str">
        <f t="shared" si="33"/>
        <v/>
      </c>
      <c r="R36" s="16" t="str">
        <f t="shared" si="34"/>
        <v/>
      </c>
    </row>
    <row r="37" spans="1:24" ht="28.5" thickTop="1" thickBot="1">
      <c r="A37" t="str">
        <f>COUNTIF($J$8:J37,J37)+15&amp;J37</f>
        <v>17ÖĞR. SAYISI</v>
      </c>
      <c r="B37" t="str">
        <f>COUNTIF($I$8:I37,I37)&amp;I37</f>
        <v>0</v>
      </c>
      <c r="C37" s="3" t="s">
        <v>23</v>
      </c>
      <c r="D37" s="3" t="s">
        <v>0</v>
      </c>
      <c r="E37" s="17" t="s">
        <v>8</v>
      </c>
      <c r="F37" s="22" t="s">
        <v>1</v>
      </c>
      <c r="G37" s="4" t="s">
        <v>9</v>
      </c>
      <c r="H37" s="4" t="s">
        <v>25</v>
      </c>
      <c r="I37" s="4"/>
      <c r="J37" s="4" t="s">
        <v>25</v>
      </c>
      <c r="K37" t="str">
        <f t="shared" si="27"/>
        <v>27Öğr. Gör. Tuğba Cansu TOPALLI</v>
      </c>
    </row>
    <row r="38" spans="1:24" ht="16.5" thickTop="1" thickBot="1">
      <c r="A38" t="e">
        <f>COUNTIF($J$8:J38,J38)+15&amp;J38</f>
        <v>#REF!</v>
      </c>
      <c r="B38" t="e">
        <f>COUNTIF($I$8:I38,I38)&amp;I38</f>
        <v>#REF!</v>
      </c>
      <c r="C38" s="5" t="e">
        <f>#REF!</f>
        <v>#REF!</v>
      </c>
      <c r="D38" s="5" t="e">
        <f>#REF!</f>
        <v>#REF!</v>
      </c>
      <c r="E38" s="19" t="e">
        <f>#REF!</f>
        <v>#REF!</v>
      </c>
      <c r="F38" s="29" t="e">
        <f>#REF!</f>
        <v>#REF!</v>
      </c>
      <c r="G38" s="5" t="e">
        <f>#REF!</f>
        <v>#REF!</v>
      </c>
      <c r="H38" s="37" t="e">
        <f>#REF!</f>
        <v>#REF!</v>
      </c>
      <c r="I38" s="5" t="e">
        <f>#REF!</f>
        <v>#REF!</v>
      </c>
      <c r="J38" s="5" t="e">
        <f>#REF!</f>
        <v>#REF!</v>
      </c>
      <c r="K38" t="str">
        <f t="shared" si="27"/>
        <v>28Öğr. Gör. Tuğba Cansu TOPALLI</v>
      </c>
      <c r="L38" s="445" t="s">
        <v>41</v>
      </c>
      <c r="M38" s="445"/>
      <c r="N38" s="445"/>
      <c r="O38" s="445"/>
      <c r="P38" s="445"/>
      <c r="Q38" s="445"/>
      <c r="R38" s="445"/>
    </row>
    <row r="39" spans="1:24" ht="14.25" thickTop="1" thickBot="1">
      <c r="A39" t="e">
        <f>COUNTIF($J$8:J39,J39)+15&amp;J39</f>
        <v>#REF!</v>
      </c>
      <c r="B39" t="e">
        <f>COUNTIF($I$8:I39,I39)&amp;I39</f>
        <v>#REF!</v>
      </c>
      <c r="C39" s="5" t="e">
        <f>#REF!</f>
        <v>#REF!</v>
      </c>
      <c r="D39" s="5" t="e">
        <f>#REF!</f>
        <v>#REF!</v>
      </c>
      <c r="E39" s="19" t="e">
        <f>#REF!</f>
        <v>#REF!</v>
      </c>
      <c r="F39" s="29" t="e">
        <f>#REF!</f>
        <v>#REF!</v>
      </c>
      <c r="G39" s="5" t="e">
        <f>#REF!</f>
        <v>#REF!</v>
      </c>
      <c r="H39" s="37" t="e">
        <f>#REF!</f>
        <v>#REF!</v>
      </c>
      <c r="I39" s="5" t="e">
        <f>#REF!</f>
        <v>#REF!</v>
      </c>
      <c r="J39" s="5" t="e">
        <f>#REF!</f>
        <v>#REF!</v>
      </c>
      <c r="K39" t="str">
        <f t="shared" si="27"/>
        <v>29Öğr. Gör. Tuğba Cansu TOPALLI</v>
      </c>
    </row>
    <row r="40" spans="1:24" ht="14.25" thickTop="1" thickBot="1">
      <c r="A40" t="e">
        <f>COUNTIF($J$8:J40,J40)+15&amp;J40</f>
        <v>#REF!</v>
      </c>
      <c r="B40" t="e">
        <f>COUNTIF($I$8:I40,I40)&amp;I40</f>
        <v>#REF!</v>
      </c>
      <c r="C40" s="5" t="e">
        <f>#REF!</f>
        <v>#REF!</v>
      </c>
      <c r="D40" s="5" t="e">
        <f>#REF!</f>
        <v>#REF!</v>
      </c>
      <c r="E40" s="19" t="e">
        <f>#REF!</f>
        <v>#REF!</v>
      </c>
      <c r="F40" s="29" t="e">
        <f>#REF!</f>
        <v>#REF!</v>
      </c>
      <c r="G40" s="5" t="e">
        <f>#REF!</f>
        <v>#REF!</v>
      </c>
      <c r="H40" s="37" t="e">
        <f>#REF!</f>
        <v>#REF!</v>
      </c>
      <c r="I40" s="5" t="e">
        <f>#REF!</f>
        <v>#REF!</v>
      </c>
      <c r="J40" s="5" t="e">
        <f>#REF!</f>
        <v>#REF!</v>
      </c>
      <c r="K40" t="str">
        <f t="shared" si="27"/>
        <v>30Öğr. Gör. Tuğba Cansu TOPALLI</v>
      </c>
    </row>
    <row r="41" spans="1:24" ht="14.25" thickTop="1" thickBot="1">
      <c r="A41" t="e">
        <f>COUNTIF($J$8:J41,J41)+15&amp;J41</f>
        <v>#REF!</v>
      </c>
      <c r="B41" t="e">
        <f>COUNTIF($I$8:I41,I41)&amp;I41</f>
        <v>#REF!</v>
      </c>
      <c r="C41" s="5" t="e">
        <f>#REF!</f>
        <v>#REF!</v>
      </c>
      <c r="D41" s="5" t="e">
        <f>#REF!</f>
        <v>#REF!</v>
      </c>
      <c r="E41" s="19" t="e">
        <f>#REF!</f>
        <v>#REF!</v>
      </c>
      <c r="F41" s="29" t="e">
        <f>#REF!</f>
        <v>#REF!</v>
      </c>
      <c r="G41" s="5" t="e">
        <f>#REF!</f>
        <v>#REF!</v>
      </c>
      <c r="H41" s="37" t="e">
        <f>#REF!</f>
        <v>#REF!</v>
      </c>
      <c r="I41" s="5" t="e">
        <f>#REF!</f>
        <v>#REF!</v>
      </c>
      <c r="J41" s="5" t="e">
        <f>#REF!</f>
        <v>#REF!</v>
      </c>
      <c r="K41" t="str">
        <f t="shared" si="27"/>
        <v>31Öğr. Gör. Tuğba Cansu TOPALLI</v>
      </c>
    </row>
    <row r="42" spans="1:24" ht="14.25" thickTop="1" thickBot="1">
      <c r="A42" t="e">
        <f>COUNTIF($J$8:J42,J42)+15&amp;J42</f>
        <v>#REF!</v>
      </c>
      <c r="B42" t="e">
        <f>COUNTIF($I$8:I42,I42)&amp;I42</f>
        <v>#REF!</v>
      </c>
      <c r="C42" s="5" t="e">
        <f>#REF!</f>
        <v>#REF!</v>
      </c>
      <c r="D42" s="5" t="e">
        <f>#REF!</f>
        <v>#REF!</v>
      </c>
      <c r="E42" s="19" t="e">
        <f>#REF!</f>
        <v>#REF!</v>
      </c>
      <c r="F42" s="29" t="e">
        <f>#REF!</f>
        <v>#REF!</v>
      </c>
      <c r="G42" s="5" t="e">
        <f>#REF!</f>
        <v>#REF!</v>
      </c>
      <c r="H42" s="37" t="e">
        <f>#REF!</f>
        <v>#REF!</v>
      </c>
      <c r="I42" s="5" t="e">
        <f>#REF!</f>
        <v>#REF!</v>
      </c>
      <c r="J42" s="5" t="e">
        <f>#REF!</f>
        <v>#REF!</v>
      </c>
      <c r="K42" t="str">
        <f t="shared" si="27"/>
        <v>32Öğr. Gör. Tuğba Cansu TOPALLI</v>
      </c>
    </row>
    <row r="43" spans="1:24" ht="14.25" thickTop="1" thickBot="1">
      <c r="A43" t="e">
        <f>COUNTIF($J$8:J43,J43)+15&amp;J43</f>
        <v>#REF!</v>
      </c>
      <c r="B43" t="e">
        <f>COUNTIF($I$8:I43,I43)&amp;I43</f>
        <v>#REF!</v>
      </c>
      <c r="C43" s="5" t="e">
        <f>#REF!</f>
        <v>#REF!</v>
      </c>
      <c r="D43" s="5" t="e">
        <f>#REF!</f>
        <v>#REF!</v>
      </c>
      <c r="E43" s="19" t="e">
        <f>#REF!</f>
        <v>#REF!</v>
      </c>
      <c r="F43" s="29" t="e">
        <f>#REF!</f>
        <v>#REF!</v>
      </c>
      <c r="G43" s="5" t="e">
        <f>#REF!</f>
        <v>#REF!</v>
      </c>
      <c r="H43" s="37" t="e">
        <f>#REF!</f>
        <v>#REF!</v>
      </c>
      <c r="I43" s="5" t="e">
        <f>#REF!</f>
        <v>#REF!</v>
      </c>
      <c r="J43" s="5" t="e">
        <f>#REF!</f>
        <v>#REF!</v>
      </c>
      <c r="K43" t="str">
        <f t="shared" si="27"/>
        <v>33Öğr. Gör. Tuğba Cansu TOPALLI</v>
      </c>
    </row>
    <row r="44" spans="1:24" ht="14.25" thickTop="1" thickBot="1">
      <c r="A44" t="e">
        <f>COUNTIF($J$8:J44,J44)+15&amp;J44</f>
        <v>#REF!</v>
      </c>
      <c r="B44" t="e">
        <f>COUNTIF($I$8:I44,I44)&amp;I44</f>
        <v>#REF!</v>
      </c>
      <c r="C44" s="5" t="e">
        <f>#REF!</f>
        <v>#REF!</v>
      </c>
      <c r="D44" s="5" t="e">
        <f>#REF!</f>
        <v>#REF!</v>
      </c>
      <c r="E44" s="19" t="e">
        <f>#REF!</f>
        <v>#REF!</v>
      </c>
      <c r="F44" s="29" t="e">
        <f>#REF!</f>
        <v>#REF!</v>
      </c>
      <c r="G44" s="5" t="e">
        <f>#REF!</f>
        <v>#REF!</v>
      </c>
      <c r="H44" s="37" t="e">
        <f>#REF!</f>
        <v>#REF!</v>
      </c>
      <c r="I44" s="5" t="e">
        <f>#REF!</f>
        <v>#REF!</v>
      </c>
      <c r="J44" s="5" t="e">
        <f>#REF!</f>
        <v>#REF!</v>
      </c>
      <c r="K44" t="str">
        <f t="shared" si="27"/>
        <v>34Öğr. Gör. Tuğba Cansu TOPALLI</v>
      </c>
    </row>
    <row r="45" spans="1:24" ht="14.25" thickTop="1" thickBot="1">
      <c r="A45" t="str">
        <f>COUNTIF($J$8:J45,J45)+15&amp;J45</f>
        <v>16</v>
      </c>
      <c r="B45" t="str">
        <f>COUNTIF($I$8:I45,I45)&amp;I45</f>
        <v>0</v>
      </c>
      <c r="C45" s="5" t="e">
        <f>#REF!</f>
        <v>#REF!</v>
      </c>
      <c r="D45" s="5" t="e">
        <f>#REF!</f>
        <v>#REF!</v>
      </c>
      <c r="E45" s="446"/>
      <c r="F45" s="447"/>
      <c r="G45" s="447"/>
      <c r="H45" s="447"/>
      <c r="I45" s="447"/>
      <c r="J45" s="447"/>
      <c r="K45" t="str">
        <f t="shared" si="27"/>
        <v>35Öğr. Gör. Tuğba Cansu TOPALLI</v>
      </c>
    </row>
    <row r="46" spans="1:24" ht="14.25" thickTop="1" thickBot="1">
      <c r="A46" t="str">
        <f>COUNTIF($J$8:J46,J46)+15&amp;J46</f>
        <v>16</v>
      </c>
      <c r="B46" t="str">
        <f>COUNTIF($I$8:I46,I46)&amp;I46</f>
        <v>0</v>
      </c>
      <c r="C46" s="5" t="e">
        <f>#REF!</f>
        <v>#REF!</v>
      </c>
      <c r="D46" s="5" t="e">
        <f>#REF!</f>
        <v>#REF!</v>
      </c>
      <c r="E46" s="448"/>
      <c r="F46" s="449"/>
      <c r="G46" s="449"/>
      <c r="H46" s="449"/>
      <c r="I46" s="449"/>
      <c r="J46" s="449"/>
      <c r="K46" t="str">
        <f t="shared" si="27"/>
        <v>36Öğr. Gör. Tuğba Cansu TOPALLI</v>
      </c>
    </row>
    <row r="47" spans="1:24" ht="13.5" thickTop="1">
      <c r="A47" t="str">
        <f>COUNTIF($J$8:J47,J47)+15&amp;J47</f>
        <v>16</v>
      </c>
      <c r="B47" t="str">
        <f>COUNTIF($I$8:I47,I47)&amp;I47</f>
        <v>0</v>
      </c>
      <c r="C47" s="5" t="e">
        <f>#REF!</f>
        <v>#REF!</v>
      </c>
      <c r="D47" s="5" t="e">
        <f>#REF!</f>
        <v>#REF!</v>
      </c>
      <c r="E47" s="450"/>
      <c r="F47" s="451"/>
      <c r="G47" s="451"/>
      <c r="H47" s="451"/>
      <c r="I47" s="451"/>
      <c r="J47" s="451"/>
      <c r="K47" t="str">
        <f t="shared" si="27"/>
        <v>37Öğr. Gör. Tuğba Cansu TOPALLI</v>
      </c>
    </row>
    <row r="48" spans="1:24" ht="13.5">
      <c r="A48" t="str">
        <f>COUNTIF($J$8:J48,J48)+15&amp;J48</f>
        <v>16</v>
      </c>
      <c r="B48" t="str">
        <f>COUNTIF($I$8:I48,I48)&amp;I48</f>
        <v>0</v>
      </c>
      <c r="C48" s="7"/>
      <c r="D48" s="8"/>
      <c r="E48" s="20"/>
      <c r="F48" s="23"/>
      <c r="G48" s="9"/>
      <c r="H48" s="9"/>
      <c r="I48" s="9"/>
      <c r="J48" s="9"/>
      <c r="K48" t="str">
        <f t="shared" si="27"/>
        <v>38Öğr. Gör. Tuğba Cansu TOPALLI</v>
      </c>
    </row>
    <row r="49" spans="1:11" ht="13.5">
      <c r="A49" t="str">
        <f>COUNTIF($J$8:J49,J49)+15&amp;J49</f>
        <v>16</v>
      </c>
      <c r="B49" t="str">
        <f>COUNTIF($I$8:I49,I49)&amp;I49</f>
        <v>0</v>
      </c>
      <c r="C49" s="7"/>
      <c r="D49" s="8"/>
      <c r="E49" s="20"/>
      <c r="F49" s="23"/>
      <c r="G49" s="9"/>
      <c r="H49" s="9"/>
      <c r="I49" s="9"/>
      <c r="J49" s="9"/>
      <c r="K49" t="str">
        <f t="shared" si="27"/>
        <v>39Öğr. Gör. Tuğba Cansu TOPALLI</v>
      </c>
    </row>
    <row r="50" spans="1:11" ht="14.25" thickBot="1">
      <c r="A50" t="str">
        <f>COUNTIF($J$8:J50,J50)+15&amp;J50</f>
        <v>16</v>
      </c>
      <c r="B50" t="str">
        <f>COUNTIF($I$8:I50,I50)&amp;I50</f>
        <v>0</v>
      </c>
      <c r="C50" s="12"/>
      <c r="D50" s="13"/>
      <c r="E50" s="21"/>
      <c r="F50" s="24"/>
      <c r="G50" s="14"/>
      <c r="H50" s="14"/>
      <c r="I50" s="14"/>
      <c r="J50" s="14"/>
      <c r="K50" t="str">
        <f t="shared" si="27"/>
        <v>40Öğr. Gör. Tuğba Cansu TOPALLI</v>
      </c>
    </row>
    <row r="51" spans="1:11" ht="13.5" thickTop="1">
      <c r="A51" t="str">
        <f>COUNTIF($J$8:J51,J51)+15&amp;J51</f>
        <v>16</v>
      </c>
      <c r="B51" t="str">
        <f>COUNTIF($I$8:I51,I51)&amp;I51</f>
        <v>0</v>
      </c>
      <c r="C51" s="1"/>
      <c r="D51" s="1"/>
      <c r="E51" s="31"/>
      <c r="F51" s="28"/>
      <c r="G51" s="2"/>
      <c r="H51" s="2"/>
      <c r="I51" s="2"/>
      <c r="J51" s="2"/>
      <c r="K51" t="str">
        <f t="shared" si="27"/>
        <v>41Öğr. Gör. Tuğba Cansu TOPALLI</v>
      </c>
    </row>
    <row r="52" spans="1:11" ht="13.5" thickBot="1">
      <c r="A52" t="str">
        <f>COUNTIF($J$8:J52,J52)+15&amp;J52</f>
        <v>16</v>
      </c>
      <c r="B52" t="str">
        <f>COUNTIF($I$8:I52,I52)&amp;I52</f>
        <v>0</v>
      </c>
      <c r="C52" s="438" t="s">
        <v>5</v>
      </c>
      <c r="D52" s="438"/>
      <c r="E52" s="438"/>
      <c r="F52" s="438"/>
      <c r="G52" s="438"/>
      <c r="H52" s="438"/>
      <c r="I52" s="438"/>
      <c r="J52" s="438"/>
      <c r="K52" t="str">
        <f t="shared" si="27"/>
        <v>42Öğr. Gör. Tuğba Cansu TOPALLI</v>
      </c>
    </row>
    <row r="53" spans="1:11" ht="28.5" thickTop="1" thickBot="1">
      <c r="A53" t="str">
        <f>COUNTIF($J$8:J53,J53)+15&amp;J53</f>
        <v>18ÖĞR. SAYISI</v>
      </c>
      <c r="B53" t="str">
        <f>COUNTIF($I$8:I53,I53)&amp;I53</f>
        <v>0</v>
      </c>
      <c r="C53" s="3" t="s">
        <v>24</v>
      </c>
      <c r="D53" s="3" t="s">
        <v>0</v>
      </c>
      <c r="E53" s="17" t="s">
        <v>6</v>
      </c>
      <c r="F53" s="22" t="s">
        <v>1</v>
      </c>
      <c r="G53" s="4" t="s">
        <v>2</v>
      </c>
      <c r="H53" s="4" t="s">
        <v>25</v>
      </c>
      <c r="I53" s="4"/>
      <c r="J53" s="4" t="s">
        <v>25</v>
      </c>
      <c r="K53" t="str">
        <f t="shared" si="27"/>
        <v>43Öğr. Gör. Tuğba Cansu TOPALLI</v>
      </c>
    </row>
    <row r="54" spans="1:11" ht="14.25" thickTop="1" thickBot="1">
      <c r="A54" t="e">
        <f>COUNTIF($J$8:J54,J54)+15&amp;J54</f>
        <v>#REF!</v>
      </c>
      <c r="B54" t="e">
        <f>COUNTIF($I$8:I54,I54)&amp;I54</f>
        <v>#REF!</v>
      </c>
      <c r="C54" s="15" t="e">
        <f>#REF!</f>
        <v>#REF!</v>
      </c>
      <c r="D54" s="15" t="e">
        <f>#REF!</f>
        <v>#REF!</v>
      </c>
      <c r="E54" s="19" t="e">
        <f>#REF!</f>
        <v>#REF!</v>
      </c>
      <c r="F54" s="29" t="e">
        <f>#REF!</f>
        <v>#REF!</v>
      </c>
      <c r="G54" s="15" t="e">
        <f>#REF!</f>
        <v>#REF!</v>
      </c>
      <c r="H54" s="37" t="e">
        <f>#REF!</f>
        <v>#REF!</v>
      </c>
      <c r="I54" s="15" t="e">
        <f>#REF!</f>
        <v>#REF!</v>
      </c>
      <c r="J54" s="15" t="e">
        <f>#REF!</f>
        <v>#REF!</v>
      </c>
      <c r="K54" t="str">
        <f t="shared" si="27"/>
        <v>44Öğr. Gör. Tuğba Cansu TOPALLI</v>
      </c>
    </row>
    <row r="55" spans="1:11" ht="14.25" thickTop="1" thickBot="1">
      <c r="A55" t="e">
        <f>COUNTIF($J$8:J55,J55)+15&amp;J55</f>
        <v>#REF!</v>
      </c>
      <c r="B55" t="e">
        <f>COUNTIF($I$8:I55,I55)&amp;I55</f>
        <v>#REF!</v>
      </c>
      <c r="C55" s="15" t="e">
        <f>#REF!</f>
        <v>#REF!</v>
      </c>
      <c r="D55" s="15" t="e">
        <f>#REF!</f>
        <v>#REF!</v>
      </c>
      <c r="E55" s="19" t="e">
        <f>#REF!</f>
        <v>#REF!</v>
      </c>
      <c r="F55" s="29" t="e">
        <f>#REF!</f>
        <v>#REF!</v>
      </c>
      <c r="G55" s="15" t="e">
        <f>#REF!</f>
        <v>#REF!</v>
      </c>
      <c r="H55" s="37" t="e">
        <f>#REF!</f>
        <v>#REF!</v>
      </c>
      <c r="I55" s="15" t="e">
        <f>#REF!</f>
        <v>#REF!</v>
      </c>
      <c r="J55" s="15" t="e">
        <f>#REF!</f>
        <v>#REF!</v>
      </c>
      <c r="K55" t="str">
        <f t="shared" si="27"/>
        <v>45Öğr. Gör. Tuğba Cansu TOPALLI</v>
      </c>
    </row>
    <row r="56" spans="1:11" ht="14.25" thickTop="1" thickBot="1">
      <c r="A56" t="e">
        <f>COUNTIF($J$8:J56,J56)+15&amp;J56</f>
        <v>#REF!</v>
      </c>
      <c r="B56" t="e">
        <f>COUNTIF($I$8:I56,I56)&amp;I56</f>
        <v>#REF!</v>
      </c>
      <c r="C56" s="15" t="e">
        <f>#REF!</f>
        <v>#REF!</v>
      </c>
      <c r="D56" s="15" t="e">
        <f>#REF!</f>
        <v>#REF!</v>
      </c>
      <c r="E56" s="19" t="e">
        <f>#REF!</f>
        <v>#REF!</v>
      </c>
      <c r="F56" s="29" t="e">
        <f>#REF!</f>
        <v>#REF!</v>
      </c>
      <c r="G56" s="15" t="e">
        <f>#REF!</f>
        <v>#REF!</v>
      </c>
      <c r="H56" s="37" t="e">
        <f>#REF!</f>
        <v>#REF!</v>
      </c>
      <c r="I56" s="15" t="e">
        <f>#REF!</f>
        <v>#REF!</v>
      </c>
      <c r="J56" s="15" t="e">
        <f>#REF!</f>
        <v>#REF!</v>
      </c>
      <c r="K56" t="str">
        <f t="shared" si="27"/>
        <v>46Öğr. Gör. Tuğba Cansu TOPALLI</v>
      </c>
    </row>
    <row r="57" spans="1:11" ht="14.25" thickTop="1" thickBot="1">
      <c r="A57" t="e">
        <f>COUNTIF($J$8:J57,J57)+15&amp;J57</f>
        <v>#REF!</v>
      </c>
      <c r="B57" t="e">
        <f>COUNTIF($I$8:I57,I57)&amp;I57</f>
        <v>#REF!</v>
      </c>
      <c r="C57" s="15" t="e">
        <f>#REF!</f>
        <v>#REF!</v>
      </c>
      <c r="D57" s="15" t="e">
        <f>#REF!</f>
        <v>#REF!</v>
      </c>
      <c r="E57" s="19" t="e">
        <f>#REF!</f>
        <v>#REF!</v>
      </c>
      <c r="F57" s="29" t="e">
        <f>#REF!</f>
        <v>#REF!</v>
      </c>
      <c r="G57" s="15" t="e">
        <f>#REF!</f>
        <v>#REF!</v>
      </c>
      <c r="H57" s="37" t="e">
        <f>#REF!</f>
        <v>#REF!</v>
      </c>
      <c r="I57" s="15" t="e">
        <f>#REF!</f>
        <v>#REF!</v>
      </c>
      <c r="J57" s="15" t="e">
        <f>#REF!</f>
        <v>#REF!</v>
      </c>
      <c r="K57" t="str">
        <f t="shared" si="27"/>
        <v>47Öğr. Gör. Tuğba Cansu TOPALLI</v>
      </c>
    </row>
    <row r="58" spans="1:11" ht="14.25" thickTop="1" thickBot="1">
      <c r="A58" t="e">
        <f>COUNTIF($J$8:J58,J58)+15&amp;J58</f>
        <v>#REF!</v>
      </c>
      <c r="B58" t="e">
        <f>COUNTIF($I$8:I58,I58)&amp;I58</f>
        <v>#REF!</v>
      </c>
      <c r="C58" s="15" t="e">
        <f>#REF!</f>
        <v>#REF!</v>
      </c>
      <c r="D58" s="15" t="e">
        <f>#REF!</f>
        <v>#REF!</v>
      </c>
      <c r="E58" s="19" t="e">
        <f>#REF!</f>
        <v>#REF!</v>
      </c>
      <c r="F58" s="29" t="e">
        <f>#REF!</f>
        <v>#REF!</v>
      </c>
      <c r="G58" s="15" t="e">
        <f>#REF!</f>
        <v>#REF!</v>
      </c>
      <c r="H58" s="37" t="e">
        <f>#REF!</f>
        <v>#REF!</v>
      </c>
      <c r="I58" s="15" t="e">
        <f>#REF!</f>
        <v>#REF!</v>
      </c>
      <c r="J58" s="15" t="e">
        <f>#REF!</f>
        <v>#REF!</v>
      </c>
      <c r="K58" t="str">
        <f t="shared" si="27"/>
        <v>48Öğr. Gör. Tuğba Cansu TOPALLI</v>
      </c>
    </row>
    <row r="59" spans="1:11" ht="14.25" thickTop="1" thickBot="1">
      <c r="A59" t="e">
        <f>COUNTIF($J$8:J59,J59)+15&amp;J59</f>
        <v>#REF!</v>
      </c>
      <c r="B59" t="e">
        <f>COUNTIF($I$8:I59,I59)&amp;I59</f>
        <v>#REF!</v>
      </c>
      <c r="C59" s="15" t="e">
        <f>#REF!</f>
        <v>#REF!</v>
      </c>
      <c r="D59" s="15" t="e">
        <f>#REF!</f>
        <v>#REF!</v>
      </c>
      <c r="E59" s="19" t="e">
        <f>#REF!</f>
        <v>#REF!</v>
      </c>
      <c r="F59" s="29" t="e">
        <f>#REF!</f>
        <v>#REF!</v>
      </c>
      <c r="G59" s="15" t="e">
        <f>#REF!</f>
        <v>#REF!</v>
      </c>
      <c r="H59" s="37" t="e">
        <f>#REF!</f>
        <v>#REF!</v>
      </c>
      <c r="I59" s="15" t="e">
        <f>#REF!</f>
        <v>#REF!</v>
      </c>
      <c r="J59" s="15" t="e">
        <f>#REF!</f>
        <v>#REF!</v>
      </c>
      <c r="K59" t="str">
        <f t="shared" si="27"/>
        <v>49Öğr. Gör. Tuğba Cansu TOPALLI</v>
      </c>
    </row>
    <row r="60" spans="1:11" ht="14.25" thickTop="1" thickBot="1">
      <c r="A60" t="e">
        <f>COUNTIF($J$8:J60,J60)+15&amp;J60</f>
        <v>#REF!</v>
      </c>
      <c r="B60" t="e">
        <f>COUNTIF($I$8:I60,I60)&amp;I60</f>
        <v>#REF!</v>
      </c>
      <c r="C60" s="15" t="e">
        <f>#REF!</f>
        <v>#REF!</v>
      </c>
      <c r="D60" s="15" t="e">
        <f>#REF!</f>
        <v>#REF!</v>
      </c>
      <c r="E60" s="19" t="e">
        <f>#REF!</f>
        <v>#REF!</v>
      </c>
      <c r="F60" s="29" t="e">
        <f>#REF!</f>
        <v>#REF!</v>
      </c>
      <c r="G60" s="15" t="e">
        <f>#REF!</f>
        <v>#REF!</v>
      </c>
      <c r="H60" s="37" t="e">
        <f>#REF!</f>
        <v>#REF!</v>
      </c>
      <c r="I60" s="15" t="e">
        <f>#REF!</f>
        <v>#REF!</v>
      </c>
      <c r="J60" s="15" t="e">
        <f>#REF!</f>
        <v>#REF!</v>
      </c>
      <c r="K60" t="str">
        <f t="shared" si="27"/>
        <v>50Öğr. Gör. Tuğba Cansu TOPALLI</v>
      </c>
    </row>
    <row r="61" spans="1:11" ht="14.25" thickTop="1" thickBot="1">
      <c r="A61" t="e">
        <f>COUNTIF($J$8:J61,J61)+15&amp;J61</f>
        <v>#REF!</v>
      </c>
      <c r="B61" t="e">
        <f>COUNTIF($I$8:I61,I61)&amp;I61</f>
        <v>#REF!</v>
      </c>
      <c r="C61" s="15" t="e">
        <f>#REF!</f>
        <v>#REF!</v>
      </c>
      <c r="D61" s="15" t="e">
        <f>#REF!</f>
        <v>#REF!</v>
      </c>
      <c r="E61" s="19" t="e">
        <f>#REF!</f>
        <v>#REF!</v>
      </c>
      <c r="F61" s="29" t="e">
        <f>#REF!</f>
        <v>#REF!</v>
      </c>
      <c r="G61" s="15" t="e">
        <f>#REF!</f>
        <v>#REF!</v>
      </c>
      <c r="H61" s="37" t="e">
        <f>#REF!</f>
        <v>#REF!</v>
      </c>
      <c r="I61" s="15" t="e">
        <f>#REF!</f>
        <v>#REF!</v>
      </c>
      <c r="J61" s="15" t="e">
        <f>#REF!</f>
        <v>#REF!</v>
      </c>
      <c r="K61" t="str">
        <f t="shared" si="27"/>
        <v>51Öğr. Gör. Tuğba Cansu TOPALLI</v>
      </c>
    </row>
    <row r="62" spans="1:11" ht="13.5" thickTop="1">
      <c r="A62" t="e">
        <f>COUNTIF($J$8:J62,J62)+15&amp;J62</f>
        <v>#REF!</v>
      </c>
      <c r="B62" t="e">
        <f>COUNTIF($I$8:I62,I62)&amp;I62</f>
        <v>#REF!</v>
      </c>
      <c r="C62" s="15" t="e">
        <f>#REF!</f>
        <v>#REF!</v>
      </c>
      <c r="D62" s="15" t="e">
        <f>#REF!</f>
        <v>#REF!</v>
      </c>
      <c r="E62" s="19" t="e">
        <f>#REF!</f>
        <v>#REF!</v>
      </c>
      <c r="F62" s="29" t="e">
        <f>#REF!</f>
        <v>#REF!</v>
      </c>
      <c r="G62" s="15" t="e">
        <f>#REF!</f>
        <v>#REF!</v>
      </c>
      <c r="H62" s="37" t="e">
        <f>#REF!</f>
        <v>#REF!</v>
      </c>
      <c r="I62" s="15" t="e">
        <f>#REF!</f>
        <v>#REF!</v>
      </c>
      <c r="J62" s="15" t="e">
        <f>#REF!</f>
        <v>#REF!</v>
      </c>
      <c r="K62" t="str">
        <f t="shared" si="27"/>
        <v>52Öğr. Gör. Tuğba Cansu TOPALLI</v>
      </c>
    </row>
    <row r="63" spans="1:11" ht="13.5" thickBot="1">
      <c r="A63" t="str">
        <f>COUNTIF($J$8:J63,J63)+15&amp;J63</f>
        <v>16</v>
      </c>
      <c r="B63" t="str">
        <f>COUNTIF($I$8:I63,I63)&amp;I63</f>
        <v>0</v>
      </c>
      <c r="K63" t="str">
        <f t="shared" si="27"/>
        <v>53Öğr. Gör. Tuğba Cansu TOPALLI</v>
      </c>
    </row>
    <row r="64" spans="1:11" ht="28.5" thickTop="1" thickBot="1">
      <c r="A64" t="str">
        <f>COUNTIF($J$8:J64,J64)+15&amp;J64</f>
        <v>19ÖĞR. SAYISI</v>
      </c>
      <c r="B64" t="str">
        <f>COUNTIF($I$8:I64,I64)&amp;I64</f>
        <v>0</v>
      </c>
      <c r="C64" s="3" t="s">
        <v>23</v>
      </c>
      <c r="D64" s="3" t="s">
        <v>0</v>
      </c>
      <c r="E64" s="17" t="s">
        <v>8</v>
      </c>
      <c r="F64" s="22" t="s">
        <v>1</v>
      </c>
      <c r="G64" s="4" t="s">
        <v>9</v>
      </c>
      <c r="H64" s="4" t="s">
        <v>25</v>
      </c>
      <c r="I64" s="4"/>
      <c r="J64" s="4" t="s">
        <v>25</v>
      </c>
      <c r="K64" t="str">
        <f t="shared" si="27"/>
        <v>54Öğr. Gör. Tuğba Cansu TOPALLI</v>
      </c>
    </row>
    <row r="65" spans="1:11" ht="14.25" thickTop="1" thickBot="1">
      <c r="A65" t="str">
        <f>COUNTIF($J$8:J65,J65)+15&amp;J65</f>
        <v xml:space="preserve">32 </v>
      </c>
      <c r="B65" t="str">
        <f>COUNTIF($I$8:I65,I65)&amp;I65</f>
        <v>1Öğr. Gör. Mustafa SOLMAZ</v>
      </c>
      <c r="C65" s="5" t="str">
        <f>'SOSYAL GÜVENLİK'!B11</f>
        <v>SGP101</v>
      </c>
      <c r="D65" s="5" t="str">
        <f>'SOSYAL GÜVENLİK'!C11</f>
        <v>Sosyal Politikaya Giriş</v>
      </c>
      <c r="E65" s="19" t="str">
        <f>IF(ISBLANK('SOSYAL GÜVENLİK'!I11)," ",'SOSYAL GÜVENLİK'!I11)</f>
        <v>Öğr. Gör. Seval ŞENGEZER</v>
      </c>
      <c r="F65" s="19" t="str">
        <f>IF(ISBLANK('SOSYAL GÜVENLİK'!J11)," ",'SOSYAL GÜVENLİK'!J11)</f>
        <v xml:space="preserve"> </v>
      </c>
      <c r="G65" s="19" t="str">
        <f>IF(ISBLANK('SOSYAL GÜVENLİK'!K11)," ",'SOSYAL GÜVENLİK'!K11)</f>
        <v xml:space="preserve"> </v>
      </c>
      <c r="H65" s="19" t="str">
        <f>IF(ISBLANK('SOSYAL GÜVENLİK'!L11)," ",'SOSYAL GÜVENLİK'!L11)</f>
        <v xml:space="preserve"> </v>
      </c>
      <c r="I65" s="5" t="str">
        <f>'SOSYAL GÜVENLİK'!H11</f>
        <v>Öğr. Gör. Mustafa SOLMAZ</v>
      </c>
      <c r="J65" s="5" t="str">
        <f>IF(OR(E65=O$4,F65=O$4,G65=O$4,H65=O$4),O$4," ")</f>
        <v xml:space="preserve"> </v>
      </c>
      <c r="K65" t="str">
        <f t="shared" si="27"/>
        <v>55Öğr. Gör. Tuğba Cansu TOPALLI</v>
      </c>
    </row>
    <row r="66" spans="1:11" ht="14.25" thickTop="1" thickBot="1">
      <c r="A66" t="str">
        <f>COUNTIF($J$8:J66,J66)+15&amp;J66</f>
        <v>16Öğr. Gör. Tuğba Cansu TOPALLI</v>
      </c>
      <c r="B66" t="str">
        <f>COUNTIF($I$8:I66,I66)&amp;I66</f>
        <v>3Öğr. Gör. Ömer YILMAZ</v>
      </c>
      <c r="C66" s="5" t="str">
        <f>'SOSYAL GÜVENLİK'!B15</f>
        <v>SGP103</v>
      </c>
      <c r="D66" s="5" t="str">
        <f>'SOSYAL GÜVENLİK'!C15</f>
        <v>Genel İşletme</v>
      </c>
      <c r="E66" s="19" t="str">
        <f>IF(ISBLANK('SOSYAL GÜVENLİK'!I15)," ",'SOSYAL GÜVENLİK'!I15)</f>
        <v>Öğr. Gör. Tuğba Cansu TOPALLI</v>
      </c>
      <c r="F66" s="19" t="str">
        <f>IF(ISBLANK('SOSYAL GÜVENLİK'!J15)," ",'SOSYAL GÜVENLİK'!J15)</f>
        <v xml:space="preserve"> </v>
      </c>
      <c r="G66" s="19" t="str">
        <f>IF(ISBLANK('SOSYAL GÜVENLİK'!K15)," ",'SOSYAL GÜVENLİK'!K15)</f>
        <v xml:space="preserve"> </v>
      </c>
      <c r="H66" s="19" t="str">
        <f>IF(ISBLANK('SOSYAL GÜVENLİK'!L15)," ",'SOSYAL GÜVENLİK'!L15)</f>
        <v xml:space="preserve"> </v>
      </c>
      <c r="I66" s="5" t="str">
        <f>'SOSYAL GÜVENLİK'!H15</f>
        <v>Öğr. Gör. Ömer YILMAZ</v>
      </c>
      <c r="J66" s="5" t="str">
        <f t="shared" ref="J66:J72" si="35">IF(OR(E66=O$4,F66=O$4,G66=O$4,H66=O$4),O$4," ")</f>
        <v>Öğr. Gör. Tuğba Cansu TOPALLI</v>
      </c>
      <c r="K66" t="str">
        <f t="shared" si="27"/>
        <v>56Öğr. Gör. Tuğba Cansu TOPALLI</v>
      </c>
    </row>
    <row r="67" spans="1:11" ht="14.25" thickTop="1" thickBot="1">
      <c r="A67" t="str">
        <f>COUNTIF($J$8:J67,J67)+15&amp;J67</f>
        <v xml:space="preserve">33 </v>
      </c>
      <c r="B67" t="str">
        <f>COUNTIF($I$8:I67,I67)&amp;I67</f>
        <v>1Öğr. Gör. Turgay YAVUZARSLAN</v>
      </c>
      <c r="C67" s="5" t="str">
        <f>'SOSYAL GÜVENLİK'!B12</f>
        <v>SGP105</v>
      </c>
      <c r="D67" s="5" t="str">
        <f>'SOSYAL GÜVENLİK'!C12</f>
        <v>Genel Muhasebe I</v>
      </c>
      <c r="E67" s="19" t="str">
        <f>IF(ISBLANK('SOSYAL GÜVENLİK'!I12)," ",'SOSYAL GÜVENLİK'!I12)</f>
        <v>Öğr. Gör. Emre ENGİN</v>
      </c>
      <c r="F67" s="19" t="str">
        <f>IF(ISBLANK('SOSYAL GÜVENLİK'!J12)," ",'SOSYAL GÜVENLİK'!J12)</f>
        <v>Öğr. Gör. Tunahan BİLGİN</v>
      </c>
      <c r="G67" s="19" t="str">
        <f>IF(ISBLANK('SOSYAL GÜVENLİK'!K12)," ",'SOSYAL GÜVENLİK'!K12)</f>
        <v xml:space="preserve"> </v>
      </c>
      <c r="H67" s="19" t="str">
        <f>IF(ISBLANK('SOSYAL GÜVENLİK'!L12)," ",'SOSYAL GÜVENLİK'!L12)</f>
        <v xml:space="preserve"> </v>
      </c>
      <c r="I67" s="5" t="str">
        <f>'SOSYAL GÜVENLİK'!H12</f>
        <v>Öğr. Gör. Turgay YAVUZARSLAN</v>
      </c>
      <c r="J67" s="5" t="str">
        <f t="shared" si="35"/>
        <v xml:space="preserve"> </v>
      </c>
      <c r="K67" t="str">
        <f t="shared" si="27"/>
        <v>57Öğr. Gör. Tuğba Cansu TOPALLI</v>
      </c>
    </row>
    <row r="68" spans="1:11" ht="14.25" thickTop="1" thickBot="1">
      <c r="A68" t="str">
        <f>COUNTIF($J$8:J68,J68)+15&amp;J68</f>
        <v xml:space="preserve">34 </v>
      </c>
      <c r="B68" t="str">
        <f>COUNTIF($I$8:I68,I68)&amp;I68</f>
        <v>3Öğr. Gör. Seval ŞENGEZER</v>
      </c>
      <c r="C68" s="5" t="str">
        <f>'SOSYAL GÜVENLİK'!B14</f>
        <v>SGP107</v>
      </c>
      <c r="D68" s="5" t="str">
        <f>'SOSYAL GÜVENLİK'!C14</f>
        <v>Mikro İktisat</v>
      </c>
      <c r="E68" s="19" t="str">
        <f>IF(ISBLANK('SOSYAL GÜVENLİK'!I14)," ",'SOSYAL GÜVENLİK'!I14)</f>
        <v>Öğr. Gör. Dr. Azize Zehra ÇELENLİ BAŞARAN</v>
      </c>
      <c r="F68" s="19" t="str">
        <f>IF(ISBLANK('SOSYAL GÜVENLİK'!J14)," ",'SOSYAL GÜVENLİK'!J14)</f>
        <v>Öğr. Gör. Emre ENGİN</v>
      </c>
      <c r="G68" s="19" t="str">
        <f>IF(ISBLANK('SOSYAL GÜVENLİK'!K14)," ",'SOSYAL GÜVENLİK'!K14)</f>
        <v>Öğr. Gör. Muharrem Selçuk ÖZKAN</v>
      </c>
      <c r="H68" s="19" t="str">
        <f>IF(ISBLANK('SOSYAL GÜVENLİK'!L14)," ",'SOSYAL GÜVENLİK'!L14)</f>
        <v xml:space="preserve"> </v>
      </c>
      <c r="I68" s="5" t="str">
        <f>'SOSYAL GÜVENLİK'!H14</f>
        <v>Öğr. Gör. Seval ŞENGEZER</v>
      </c>
      <c r="J68" s="5" t="str">
        <f t="shared" si="35"/>
        <v xml:space="preserve"> </v>
      </c>
      <c r="K68" t="str">
        <f t="shared" si="27"/>
        <v>58Öğr. Gör. Tuğba Cansu TOPALLI</v>
      </c>
    </row>
    <row r="69" spans="1:11" ht="14.25" thickTop="1" thickBot="1">
      <c r="A69" t="str">
        <f>COUNTIF($J$8:J69,J69)+15&amp;J69</f>
        <v xml:space="preserve">35 </v>
      </c>
      <c r="B69" t="str">
        <f>COUNTIF($I$8:I69,I69)&amp;I69</f>
        <v>1Dr. Öğretim Üyesi EVREN ERGÜN</v>
      </c>
      <c r="C69" s="5" t="str">
        <f>'SOSYAL GÜVENLİK'!B16</f>
        <v>SGP109</v>
      </c>
      <c r="D69" s="5" t="str">
        <f>'SOSYAL GÜVENLİK'!C16</f>
        <v>Mesleki Matematik</v>
      </c>
      <c r="E69" s="19" t="str">
        <f>IF(ISBLANK('SOSYAL GÜVENLİK'!I16)," ",'SOSYAL GÜVENLİK'!I16)</f>
        <v>Öğr. Gör. Emre ENGİN</v>
      </c>
      <c r="F69" s="19" t="str">
        <f>IF(ISBLANK('SOSYAL GÜVENLİK'!J16)," ",'SOSYAL GÜVENLİK'!J16)</f>
        <v>Öğr. Gör. Seval ŞENGEZER</v>
      </c>
      <c r="G69" s="19" t="str">
        <f>IF(ISBLANK('SOSYAL GÜVENLİK'!K16)," ",'SOSYAL GÜVENLİK'!K16)</f>
        <v xml:space="preserve"> </v>
      </c>
      <c r="H69" s="19" t="str">
        <f>IF(ISBLANK('SOSYAL GÜVENLİK'!L16)," ",'SOSYAL GÜVENLİK'!L16)</f>
        <v xml:space="preserve"> </v>
      </c>
      <c r="I69" s="5" t="str">
        <f>'SOSYAL GÜVENLİK'!H16</f>
        <v>Dr. Öğretim Üyesi EVREN ERGÜN</v>
      </c>
      <c r="J69" s="5" t="str">
        <f t="shared" si="35"/>
        <v xml:space="preserve"> </v>
      </c>
      <c r="K69" t="str">
        <f t="shared" si="27"/>
        <v>59Öğr. Gör. Tuğba Cansu TOPALLI</v>
      </c>
    </row>
    <row r="70" spans="1:11" ht="14.25" thickTop="1" thickBot="1">
      <c r="A70" t="str">
        <f>COUNTIF($J$8:J70,J70)+15&amp;J70</f>
        <v xml:space="preserve">36 </v>
      </c>
      <c r="B70" t="str">
        <f>COUNTIF($I$8:I70,I70)&amp;I70</f>
        <v>2Öğr. Gör. Muharrem Selçuk ÖZKAN</v>
      </c>
      <c r="C70" s="5" t="str">
        <f>'SOSYAL GÜVENLİK'!B17</f>
        <v>SGP111</v>
      </c>
      <c r="D70" s="5" t="str">
        <f>'SOSYAL GÜVENLİK'!C17</f>
        <v>Temel Hukuk</v>
      </c>
      <c r="E70" s="19" t="str">
        <f>IF(ISBLANK('SOSYAL GÜVENLİK'!I17)," ",'SOSYAL GÜVENLİK'!I17)</f>
        <v>Öğr. Gör. Sema BİLGİLİ</v>
      </c>
      <c r="F70" s="19" t="str">
        <f>IF(ISBLANK('SOSYAL GÜVENLİK'!J17)," ",'SOSYAL GÜVENLİK'!J17)</f>
        <v>Öğr. Gör. Mustafa SOLMAZ</v>
      </c>
      <c r="G70" s="19" t="str">
        <f>IF(ISBLANK('SOSYAL GÜVENLİK'!K17)," ",'SOSYAL GÜVENLİK'!K17)</f>
        <v xml:space="preserve"> </v>
      </c>
      <c r="H70" s="19" t="str">
        <f>IF(ISBLANK('SOSYAL GÜVENLİK'!L17)," ",'SOSYAL GÜVENLİK'!L17)</f>
        <v xml:space="preserve"> </v>
      </c>
      <c r="I70" s="5" t="str">
        <f>'SOSYAL GÜVENLİK'!H17</f>
        <v>Öğr. Gör. Muharrem Selçuk ÖZKAN</v>
      </c>
      <c r="J70" s="5" t="str">
        <f t="shared" si="35"/>
        <v xml:space="preserve"> </v>
      </c>
      <c r="K70" t="str">
        <f t="shared" si="27"/>
        <v>60Öğr. Gör. Tuğba Cansu TOPALLI</v>
      </c>
    </row>
    <row r="71" spans="1:11" ht="14.25" thickTop="1" thickBot="1">
      <c r="A71" t="str">
        <f>COUNTIF($J$8:J71,J71)+15&amp;J71</f>
        <v xml:space="preserve">37 </v>
      </c>
      <c r="B71" t="str">
        <f>COUNTIF($I$8:I71,I71)&amp;I71</f>
        <v>1Öğr. Gör. Serkan VARAN</v>
      </c>
      <c r="C71" s="5" t="str">
        <f>'SOSYAL GÜVENLİK'!B13</f>
        <v>SGP113</v>
      </c>
      <c r="D71" s="5" t="str">
        <f>'SOSYAL GÜVENLİK'!C13</f>
        <v>Ofis Programları I</v>
      </c>
      <c r="E71" s="19" t="str">
        <f>IF(ISBLANK('SOSYAL GÜVENLİK'!I13)," ",'SOSYAL GÜVENLİK'!I13)</f>
        <v xml:space="preserve"> </v>
      </c>
      <c r="F71" s="19" t="str">
        <f>IF(ISBLANK('SOSYAL GÜVENLİK'!J13)," ",'SOSYAL GÜVENLİK'!J13)</f>
        <v xml:space="preserve"> </v>
      </c>
      <c r="G71" s="19" t="str">
        <f>IF(ISBLANK('SOSYAL GÜVENLİK'!K13)," ",'SOSYAL GÜVENLİK'!K13)</f>
        <v xml:space="preserve"> </v>
      </c>
      <c r="H71" s="19" t="str">
        <f>IF(ISBLANK('SOSYAL GÜVENLİK'!L13)," ",'SOSYAL GÜVENLİK'!L13)</f>
        <v xml:space="preserve"> </v>
      </c>
      <c r="I71" s="5" t="str">
        <f>'SOSYAL GÜVENLİK'!H13</f>
        <v>Öğr. Gör. Serkan VARAN</v>
      </c>
      <c r="J71" s="5" t="str">
        <f t="shared" si="35"/>
        <v xml:space="preserve"> </v>
      </c>
      <c r="K71" t="str">
        <f t="shared" si="27"/>
        <v>61Öğr. Gör. Tuğba Cansu TOPALLI</v>
      </c>
    </row>
    <row r="72" spans="1:11" ht="14.25" thickTop="1" thickBot="1">
      <c r="A72" t="str">
        <f>COUNTIF($J$8:J72,J72)+15&amp;J72</f>
        <v xml:space="preserve">38 </v>
      </c>
      <c r="B72" t="str">
        <f>COUNTIF($I$8:I72,I72)&amp;I72</f>
        <v>3Öğr. Gör. Mürsel KAN</v>
      </c>
      <c r="C72" s="5" t="str">
        <f>'SOSYAL GÜVENLİK'!B18</f>
        <v>SGP115</v>
      </c>
      <c r="D72" s="5" t="str">
        <f>'SOSYAL GÜVENLİK'!C18</f>
        <v>İletişim</v>
      </c>
      <c r="E72" s="19" t="str">
        <f>IF(ISBLANK('SOSYAL GÜVENLİK'!I18)," ",'SOSYAL GÜVENLİK'!I18)</f>
        <v xml:space="preserve"> </v>
      </c>
      <c r="F72" s="19" t="str">
        <f>IF(ISBLANK('SOSYAL GÜVENLİK'!J18)," ",'SOSYAL GÜVENLİK'!J18)</f>
        <v xml:space="preserve"> </v>
      </c>
      <c r="G72" s="19" t="str">
        <f>IF(ISBLANK('SOSYAL GÜVENLİK'!K18)," ",'SOSYAL GÜVENLİK'!K18)</f>
        <v xml:space="preserve"> </v>
      </c>
      <c r="H72" s="19" t="str">
        <f>IF(ISBLANK('SOSYAL GÜVENLİK'!L18)," ",'SOSYAL GÜVENLİK'!L18)</f>
        <v xml:space="preserve"> </v>
      </c>
      <c r="I72" s="5" t="str">
        <f>'SOSYAL GÜVENLİK'!H18</f>
        <v>Öğr. Gör. Mürsel KAN</v>
      </c>
      <c r="J72" s="5" t="str">
        <f t="shared" si="35"/>
        <v xml:space="preserve"> </v>
      </c>
      <c r="K72" t="str">
        <f t="shared" si="27"/>
        <v>62Öğr. Gör. Tuğba Cansu TOPALLI</v>
      </c>
    </row>
    <row r="73" spans="1:11" ht="18.75" customHeight="1" thickTop="1" thickBot="1">
      <c r="A73" t="str">
        <f>COUNTIF($J$8:J73,J73)+15&amp;J73</f>
        <v>16</v>
      </c>
      <c r="B73" t="str">
        <f>COUNTIF($I$8:I73,I73)&amp;I73</f>
        <v>0</v>
      </c>
      <c r="C73" s="5" t="e">
        <f>'SOSYAL GÜVENLİK'!#REF!</f>
        <v>#REF!</v>
      </c>
      <c r="D73" s="10" t="s">
        <v>16</v>
      </c>
      <c r="E73" s="432"/>
      <c r="F73" s="433"/>
      <c r="G73" s="433"/>
      <c r="H73" s="433"/>
      <c r="I73" s="433"/>
      <c r="J73" s="433"/>
      <c r="K73" t="str">
        <f t="shared" si="27"/>
        <v>63Öğr. Gör. Tuğba Cansu TOPALLI</v>
      </c>
    </row>
    <row r="74" spans="1:11" ht="14.25" thickTop="1" thickBot="1">
      <c r="A74" t="str">
        <f>COUNTIF($J$8:J74,J74)+15&amp;J74</f>
        <v>16</v>
      </c>
      <c r="B74" t="str">
        <f>COUNTIF($I$8:I74,I74)&amp;I74</f>
        <v>0</v>
      </c>
      <c r="C74" s="5" t="e">
        <f>'SOSYAL GÜVENLİK'!#REF!</f>
        <v>#REF!</v>
      </c>
      <c r="D74" s="10" t="s">
        <v>19</v>
      </c>
      <c r="E74" s="434"/>
      <c r="F74" s="435"/>
      <c r="G74" s="435"/>
      <c r="H74" s="435"/>
      <c r="I74" s="435"/>
      <c r="J74" s="435"/>
      <c r="K74" t="str">
        <f t="shared" si="27"/>
        <v>64Öğr. Gör. Tuğba Cansu TOPALLI</v>
      </c>
    </row>
    <row r="75" spans="1:11" ht="13.5" thickTop="1">
      <c r="A75" t="str">
        <f>COUNTIF($J$8:J75,J75)+15&amp;J75</f>
        <v>16</v>
      </c>
      <c r="B75" t="str">
        <f>COUNTIF($I$8:I75,I75)&amp;I75</f>
        <v>0</v>
      </c>
      <c r="C75" s="5" t="e">
        <f>'SOSYAL GÜVENLİK'!#REF!</f>
        <v>#REF!</v>
      </c>
      <c r="D75" s="8" t="s">
        <v>21</v>
      </c>
      <c r="E75" s="436"/>
      <c r="F75" s="437"/>
      <c r="G75" s="437"/>
      <c r="H75" s="437"/>
      <c r="I75" s="437"/>
      <c r="J75" s="437"/>
      <c r="K75" t="str">
        <f t="shared" si="27"/>
        <v>65Öğr. Gör. Tuğba Cansu TOPALLI</v>
      </c>
    </row>
    <row r="76" spans="1:11" ht="13.5">
      <c r="A76" t="str">
        <f>COUNTIF($J$8:J76,J76)+15&amp;J76</f>
        <v>16</v>
      </c>
      <c r="B76" t="str">
        <f>COUNTIF($I$8:I76,I76)&amp;I76</f>
        <v>0</v>
      </c>
      <c r="C76" s="7"/>
      <c r="D76" s="8"/>
      <c r="E76" s="20"/>
      <c r="F76" s="23"/>
      <c r="G76" s="9"/>
      <c r="H76" s="9"/>
      <c r="I76" s="9"/>
      <c r="J76" s="9"/>
      <c r="K76" t="str">
        <f t="shared" si="27"/>
        <v>66Öğr. Gör. Tuğba Cansu TOPALLI</v>
      </c>
    </row>
    <row r="77" spans="1:11" ht="14.25" thickBot="1">
      <c r="A77" t="str">
        <f>COUNTIF($J$8:J77,J77)+15&amp;J77</f>
        <v>16</v>
      </c>
      <c r="B77" t="str">
        <f>COUNTIF($I$8:I77,I77)&amp;I77</f>
        <v>0</v>
      </c>
      <c r="C77" s="12"/>
      <c r="D77" s="13"/>
      <c r="E77" s="21"/>
      <c r="F77" s="24"/>
      <c r="G77" s="14"/>
      <c r="H77" s="14"/>
      <c r="I77" s="14"/>
      <c r="J77" s="14"/>
      <c r="K77" t="str">
        <f t="shared" si="27"/>
        <v>67Öğr. Gör. Tuğba Cansu TOPALLI</v>
      </c>
    </row>
    <row r="78" spans="1:11" ht="13.5" thickTop="1">
      <c r="A78" t="str">
        <f>COUNTIF($J$8:J78,J78)+15&amp;J78</f>
        <v>16</v>
      </c>
      <c r="B78" t="str">
        <f>COUNTIF($I$8:I78,I78)&amp;I78</f>
        <v>0</v>
      </c>
      <c r="C78" s="1"/>
      <c r="D78" s="1"/>
      <c r="E78" s="31"/>
      <c r="F78" s="28"/>
      <c r="G78" s="2"/>
      <c r="H78" s="2"/>
      <c r="I78" s="2"/>
      <c r="J78" s="2"/>
      <c r="K78" t="str">
        <f t="shared" si="27"/>
        <v>68Öğr. Gör. Tuğba Cansu TOPALLI</v>
      </c>
    </row>
    <row r="79" spans="1:11" ht="13.5" thickBot="1">
      <c r="A79" t="str">
        <f>COUNTIF($J$8:J79,J79)+15&amp;J79</f>
        <v>16</v>
      </c>
      <c r="B79" t="str">
        <f>COUNTIF($I$8:I79,I79)&amp;I79</f>
        <v>0</v>
      </c>
      <c r="C79" s="438" t="s">
        <v>5</v>
      </c>
      <c r="D79" s="438"/>
      <c r="E79" s="438"/>
      <c r="F79" s="438"/>
      <c r="G79" s="438"/>
      <c r="H79" s="438"/>
      <c r="I79" s="438"/>
      <c r="J79" s="438"/>
      <c r="K79" t="str">
        <f t="shared" si="27"/>
        <v>69Öğr. Gör. Tuğba Cansu TOPALLI</v>
      </c>
    </row>
    <row r="80" spans="1:11" ht="28.5" thickTop="1" thickBot="1">
      <c r="A80" t="str">
        <f>COUNTIF($J$8:J80,J80)+15&amp;J80</f>
        <v>20ÖĞR. SAYISI</v>
      </c>
      <c r="B80" t="str">
        <f>COUNTIF($I$8:I80,I80)&amp;I80</f>
        <v>0</v>
      </c>
      <c r="C80" s="3" t="s">
        <v>24</v>
      </c>
      <c r="D80" s="3" t="s">
        <v>0</v>
      </c>
      <c r="E80" s="17" t="s">
        <v>6</v>
      </c>
      <c r="F80" s="22" t="s">
        <v>1</v>
      </c>
      <c r="G80" s="4" t="s">
        <v>2</v>
      </c>
      <c r="H80" s="4" t="s">
        <v>25</v>
      </c>
      <c r="I80" s="4"/>
      <c r="J80" s="4" t="s">
        <v>25</v>
      </c>
      <c r="K80" t="str">
        <f t="shared" si="27"/>
        <v>70Öğr. Gör. Tuğba Cansu TOPALLI</v>
      </c>
    </row>
    <row r="81" spans="1:11" ht="14.25" thickTop="1" thickBot="1">
      <c r="A81" t="str">
        <f>COUNTIF($J$8:J81,J81)+15&amp;J81</f>
        <v>17Öğr. Gör. Tuğba Cansu TOPALLI</v>
      </c>
      <c r="B81" t="str">
        <f>COUNTIF($I$8:I81,I81)&amp;I81</f>
        <v>1Öğr. Gör. Abdulkadir ERYILMAZ</v>
      </c>
      <c r="C81" s="15" t="str">
        <f>'SOSYAL GÜVENLİK'!B22</f>
        <v>SGP201</v>
      </c>
      <c r="D81" s="15" t="str">
        <f>'SOSYAL GÜVENLİK'!C22</f>
        <v>Paket Programlar</v>
      </c>
      <c r="E81" s="19" t="str">
        <f>IF(ISBLANK('SOSYAL GÜVENLİK'!I22)," ",'SOSYAL GÜVENLİK'!I22)</f>
        <v>Öğr. Gör. Tuğba Cansu TOPALLI</v>
      </c>
      <c r="F81" s="19" t="str">
        <f>IF(ISBLANK('SOSYAL GÜVENLİK'!J22)," ",'SOSYAL GÜVENLİK'!J22)</f>
        <v xml:space="preserve"> </v>
      </c>
      <c r="G81" s="19" t="str">
        <f>IF(ISBLANK('SOSYAL GÜVENLİK'!K22)," ",'SOSYAL GÜVENLİK'!K22)</f>
        <v xml:space="preserve"> </v>
      </c>
      <c r="H81" s="19" t="str">
        <f>IF(ISBLANK('SOSYAL GÜVENLİK'!L22)," ",'SOSYAL GÜVENLİK'!L22)</f>
        <v xml:space="preserve"> </v>
      </c>
      <c r="I81" s="15" t="str">
        <f>'SOSYAL GÜVENLİK'!H22</f>
        <v>Öğr. Gör. Abdulkadir ERYILMAZ</v>
      </c>
      <c r="J81" s="5" t="str">
        <f>IF(OR(E81=O$4,F81=O$4,G81=O$4,H81=O$4),O$4," ")</f>
        <v>Öğr. Gör. Tuğba Cansu TOPALLI</v>
      </c>
      <c r="K81" t="str">
        <f t="shared" si="27"/>
        <v>71Öğr. Gör. Tuğba Cansu TOPALLI</v>
      </c>
    </row>
    <row r="82" spans="1:11" ht="14.25" thickTop="1" thickBot="1">
      <c r="A82" t="str">
        <f>COUNTIF($J$8:J82,J82)+15&amp;J82</f>
        <v xml:space="preserve">39 </v>
      </c>
      <c r="B82" t="str">
        <f>COUNTIF($I$8:I82,I82)&amp;I82</f>
        <v>3Öğr. Gör. Muharrem Selçuk ÖZKAN</v>
      </c>
      <c r="C82" s="15" t="str">
        <f>'SOSYAL GÜVENLİK'!B28</f>
        <v>SGP203</v>
      </c>
      <c r="D82" s="15" t="str">
        <f>'SOSYAL GÜVENLİK'!C28</f>
        <v>Sosyal Güvenlik Hukuku I</v>
      </c>
      <c r="E82" s="19" t="str">
        <f>IF(ISBLANK('SOSYAL GÜVENLİK'!I28)," ",'SOSYAL GÜVENLİK'!I28)</f>
        <v>Öğr. Gör. Serkan VARAN</v>
      </c>
      <c r="F82" s="19" t="str">
        <f>IF(ISBLANK('SOSYAL GÜVENLİK'!J28)," ",'SOSYAL GÜVENLİK'!J28)</f>
        <v xml:space="preserve"> </v>
      </c>
      <c r="G82" s="19" t="str">
        <f>IF(ISBLANK('SOSYAL GÜVENLİK'!K28)," ",'SOSYAL GÜVENLİK'!K28)</f>
        <v xml:space="preserve"> </v>
      </c>
      <c r="H82" s="19" t="str">
        <f>IF(ISBLANK('SOSYAL GÜVENLİK'!L28)," ",'SOSYAL GÜVENLİK'!L28)</f>
        <v xml:space="preserve"> </v>
      </c>
      <c r="I82" s="15" t="str">
        <f>'SOSYAL GÜVENLİK'!H28</f>
        <v>Öğr. Gör. Muharrem Selçuk ÖZKAN</v>
      </c>
      <c r="J82" s="5" t="str">
        <f t="shared" ref="J82:J90" si="36">IF(OR(E82=O$4,F82=O$4,G82=O$4,H82=O$4),O$4," ")</f>
        <v xml:space="preserve"> </v>
      </c>
      <c r="K82" t="str">
        <f t="shared" si="27"/>
        <v>72Öğr. Gör. Tuğba Cansu TOPALLI</v>
      </c>
    </row>
    <row r="83" spans="1:11" ht="14.25" thickTop="1" thickBot="1">
      <c r="A83" t="str">
        <f>COUNTIF($J$8:J83,J83)+15&amp;J83</f>
        <v xml:space="preserve">40 </v>
      </c>
      <c r="B83" t="str">
        <f>COUNTIF($I$8:I83,I83)&amp;I83</f>
        <v>4Öğr. Gör. Muharrem Selçuk ÖZKAN</v>
      </c>
      <c r="C83" s="15" t="str">
        <f>'SOSYAL GÜVENLİK'!B23</f>
        <v>SGP205</v>
      </c>
      <c r="D83" s="15" t="str">
        <f>'SOSYAL GÜVENLİK'!C23</f>
        <v>İş Hukuku</v>
      </c>
      <c r="E83" s="19" t="str">
        <f>IF(ISBLANK('SOSYAL GÜVENLİK'!I23)," ",'SOSYAL GÜVENLİK'!I23)</f>
        <v>Öğr. Gör. Serkan VARAN</v>
      </c>
      <c r="F83" s="19" t="str">
        <f>IF(ISBLANK('SOSYAL GÜVENLİK'!J23)," ",'SOSYAL GÜVENLİK'!J23)</f>
        <v xml:space="preserve"> </v>
      </c>
      <c r="G83" s="19" t="str">
        <f>IF(ISBLANK('SOSYAL GÜVENLİK'!K23)," ",'SOSYAL GÜVENLİK'!K23)</f>
        <v xml:space="preserve"> </v>
      </c>
      <c r="H83" s="19" t="str">
        <f>IF(ISBLANK('SOSYAL GÜVENLİK'!L23)," ",'SOSYAL GÜVENLİK'!L23)</f>
        <v xml:space="preserve"> </v>
      </c>
      <c r="I83" s="15" t="str">
        <f>'SOSYAL GÜVENLİK'!H23</f>
        <v>Öğr. Gör. Muharrem Selçuk ÖZKAN</v>
      </c>
      <c r="J83" s="5" t="str">
        <f t="shared" si="36"/>
        <v xml:space="preserve"> </v>
      </c>
      <c r="K83" t="str">
        <f t="shared" si="27"/>
        <v>73Öğr. Gör. Tuğba Cansu TOPALLI</v>
      </c>
    </row>
    <row r="84" spans="1:11" ht="14.25" thickTop="1" thickBot="1">
      <c r="A84" t="e">
        <f>COUNTIF($J$8:J84,J84)+15&amp;J84</f>
        <v>#REF!</v>
      </c>
      <c r="B84" t="e">
        <f>COUNTIF($I$8:I84,I84)&amp;I84</f>
        <v>#REF!</v>
      </c>
      <c r="C84" s="15" t="e">
        <f>'SOSYAL GÜVENLİK'!#REF!</f>
        <v>#REF!</v>
      </c>
      <c r="D84" s="15" t="e">
        <f>'SOSYAL GÜVENLİK'!#REF!</f>
        <v>#REF!</v>
      </c>
      <c r="E84" s="19" t="e">
        <f>IF(ISBLANK('SOSYAL GÜVENLİK'!#REF!)," ",'SOSYAL GÜVENLİK'!#REF!)</f>
        <v>#REF!</v>
      </c>
      <c r="F84" s="19" t="e">
        <f>IF(ISBLANK('SOSYAL GÜVENLİK'!#REF!)," ",'SOSYAL GÜVENLİK'!#REF!)</f>
        <v>#REF!</v>
      </c>
      <c r="G84" s="19" t="e">
        <f>IF(ISBLANK('SOSYAL GÜVENLİK'!#REF!)," ",'SOSYAL GÜVENLİK'!#REF!)</f>
        <v>#REF!</v>
      </c>
      <c r="H84" s="19" t="e">
        <f>IF(ISBLANK('SOSYAL GÜVENLİK'!#REF!)," ",'SOSYAL GÜVENLİK'!#REF!)</f>
        <v>#REF!</v>
      </c>
      <c r="I84" s="15" t="e">
        <f>'SOSYAL GÜVENLİK'!#REF!</f>
        <v>#REF!</v>
      </c>
      <c r="J84" s="5" t="e">
        <f t="shared" si="36"/>
        <v>#REF!</v>
      </c>
      <c r="K84" t="str">
        <f t="shared" si="27"/>
        <v>74Öğr. Gör. Tuğba Cansu TOPALLI</v>
      </c>
    </row>
    <row r="85" spans="1:11" ht="14.25" thickTop="1" thickBot="1">
      <c r="A85" t="str">
        <f>COUNTIF($J$8:J85,J85)+15&amp;J85</f>
        <v xml:space="preserve">41 </v>
      </c>
      <c r="B85" t="str">
        <f>COUNTIF($I$8:I85,I85)&amp;I85</f>
        <v>2Öğr. Gör. Elif ATAMAN</v>
      </c>
      <c r="C85" s="15" t="str">
        <f>'SOSYAL GÜVENLİK'!B26</f>
        <v>SGP209</v>
      </c>
      <c r="D85" s="15" t="str">
        <f>'SOSYAL GÜVENLİK'!C26</f>
        <v>Sigortacılık</v>
      </c>
      <c r="E85" s="19" t="str">
        <f>IF(ISBLANK('SOSYAL GÜVENLİK'!I26)," ",'SOSYAL GÜVENLİK'!I26)</f>
        <v>Öğr. Gör. Mustafa SOLMAZ</v>
      </c>
      <c r="F85" s="19" t="str">
        <f>IF(ISBLANK('SOSYAL GÜVENLİK'!J26)," ",'SOSYAL GÜVENLİK'!J26)</f>
        <v xml:space="preserve"> </v>
      </c>
      <c r="G85" s="19" t="str">
        <f>IF(ISBLANK('SOSYAL GÜVENLİK'!K26)," ",'SOSYAL GÜVENLİK'!K26)</f>
        <v xml:space="preserve"> </v>
      </c>
      <c r="H85" s="19" t="str">
        <f>IF(ISBLANK('SOSYAL GÜVENLİK'!L26)," ",'SOSYAL GÜVENLİK'!L26)</f>
        <v xml:space="preserve"> </v>
      </c>
      <c r="I85" s="15" t="str">
        <f>'SOSYAL GÜVENLİK'!H26</f>
        <v>Öğr. Gör. Elif ATAMAN</v>
      </c>
      <c r="J85" s="5" t="str">
        <f t="shared" si="36"/>
        <v xml:space="preserve"> </v>
      </c>
      <c r="K85" t="str">
        <f t="shared" si="27"/>
        <v>75Öğr. Gör. Tuğba Cansu TOPALLI</v>
      </c>
    </row>
    <row r="86" spans="1:11" ht="14.25" thickTop="1" thickBot="1">
      <c r="A86" t="str">
        <f>COUNTIF($J$8:J86,J86)+15&amp;J86</f>
        <v xml:space="preserve">42 </v>
      </c>
      <c r="B86" t="str">
        <f>COUNTIF($I$8:I86,I86)&amp;I86</f>
        <v>2Öğr. Gör. Mustafa SOLMAZ</v>
      </c>
      <c r="C86" s="15" t="str">
        <f>'SOSYAL GÜVENLİK'!B25</f>
        <v>SGP211</v>
      </c>
      <c r="D86" s="15" t="str">
        <f>'SOSYAL GÜVENLİK'!C25</f>
        <v>Sigorta Hukuku</v>
      </c>
      <c r="E86" s="19" t="str">
        <f>IF(ISBLANK('SOSYAL GÜVENLİK'!I25)," ",'SOSYAL GÜVENLİK'!I25)</f>
        <v>Öğr. Gör. AslıTOSYALI KARADAĞ</v>
      </c>
      <c r="F86" s="19" t="str">
        <f>IF(ISBLANK('SOSYAL GÜVENLİK'!J25)," ",'SOSYAL GÜVENLİK'!J25)</f>
        <v xml:space="preserve"> </v>
      </c>
      <c r="G86" s="19" t="str">
        <f>IF(ISBLANK('SOSYAL GÜVENLİK'!K25)," ",'SOSYAL GÜVENLİK'!K25)</f>
        <v xml:space="preserve"> </v>
      </c>
      <c r="H86" s="19" t="str">
        <f>IF(ISBLANK('SOSYAL GÜVENLİK'!L25)," ",'SOSYAL GÜVENLİK'!L25)</f>
        <v xml:space="preserve"> </v>
      </c>
      <c r="I86" s="15" t="str">
        <f>'SOSYAL GÜVENLİK'!H25</f>
        <v>Öğr. Gör. Mustafa SOLMAZ</v>
      </c>
      <c r="J86" s="5" t="str">
        <f t="shared" si="36"/>
        <v xml:space="preserve"> </v>
      </c>
      <c r="K86" t="str">
        <f t="shared" si="27"/>
        <v>76Öğr. Gör. Tuğba Cansu TOPALLI</v>
      </c>
    </row>
    <row r="87" spans="1:11" ht="14.25" thickTop="1" thickBot="1">
      <c r="A87" t="str">
        <f>COUNTIF($J$8:J87,J87)+15&amp;J87</f>
        <v xml:space="preserve">43 </v>
      </c>
      <c r="B87" t="str">
        <f>COUNTIF($I$8:I87,I87)&amp;I87</f>
        <v>4Öğr. Gör. Mürsel KAN</v>
      </c>
      <c r="C87" s="15" t="str">
        <f>'SOSYAL GÜVENLİK'!B27</f>
        <v>SGP213</v>
      </c>
      <c r="D87" s="15" t="str">
        <f>'SOSYAL GÜVENLİK'!C27</f>
        <v>Halkla İlişkiler</v>
      </c>
      <c r="E87" s="19" t="str">
        <f>IF(ISBLANK('SOSYAL GÜVENLİK'!I27)," ",'SOSYAL GÜVENLİK'!I27)</f>
        <v xml:space="preserve"> </v>
      </c>
      <c r="F87" s="19" t="str">
        <f>IF(ISBLANK('SOSYAL GÜVENLİK'!J27)," ",'SOSYAL GÜVENLİK'!J27)</f>
        <v xml:space="preserve"> </v>
      </c>
      <c r="G87" s="19" t="str">
        <f>IF(ISBLANK('SOSYAL GÜVENLİK'!K27)," ",'SOSYAL GÜVENLİK'!K27)</f>
        <v xml:space="preserve"> </v>
      </c>
      <c r="H87" s="19" t="str">
        <f>IF(ISBLANK('SOSYAL GÜVENLİK'!L27)," ",'SOSYAL GÜVENLİK'!L27)</f>
        <v xml:space="preserve"> </v>
      </c>
      <c r="I87" s="15" t="str">
        <f>'SOSYAL GÜVENLİK'!H27</f>
        <v>Öğr. Gör. Mürsel KAN</v>
      </c>
      <c r="J87" s="5" t="str">
        <f t="shared" si="36"/>
        <v xml:space="preserve"> </v>
      </c>
      <c r="K87" t="str">
        <f t="shared" si="27"/>
        <v>77Öğr. Gör. Tuğba Cansu TOPALLI</v>
      </c>
    </row>
    <row r="88" spans="1:11" ht="14.25" thickTop="1" thickBot="1">
      <c r="A88" t="e">
        <f>COUNTIF($J$8:J88,J88)+15&amp;J88</f>
        <v>#REF!</v>
      </c>
      <c r="B88" t="e">
        <f>COUNTIF($I$8:I88,I88)&amp;I88</f>
        <v>#REF!</v>
      </c>
      <c r="C88" s="15" t="e">
        <f>'SOSYAL GÜVENLİK'!#REF!</f>
        <v>#REF!</v>
      </c>
      <c r="D88" s="15" t="e">
        <f>'SOSYAL GÜVENLİK'!#REF!</f>
        <v>#REF!</v>
      </c>
      <c r="E88" s="19" t="e">
        <f>IF(ISBLANK('SOSYAL GÜVENLİK'!#REF!)," ",'SOSYAL GÜVENLİK'!#REF!)</f>
        <v>#REF!</v>
      </c>
      <c r="F88" s="19" t="e">
        <f>IF(ISBLANK('SOSYAL GÜVENLİK'!#REF!)," ",'SOSYAL GÜVENLİK'!#REF!)</f>
        <v>#REF!</v>
      </c>
      <c r="G88" s="19" t="e">
        <f>IF(ISBLANK('SOSYAL GÜVENLİK'!#REF!)," ",'SOSYAL GÜVENLİK'!#REF!)</f>
        <v>#REF!</v>
      </c>
      <c r="H88" s="19" t="e">
        <f>IF(ISBLANK('SOSYAL GÜVENLİK'!#REF!)," ",'SOSYAL GÜVENLİK'!#REF!)</f>
        <v>#REF!</v>
      </c>
      <c r="I88" s="15" t="e">
        <f>'SOSYAL GÜVENLİK'!#REF!</f>
        <v>#REF!</v>
      </c>
      <c r="J88" s="5" t="e">
        <f t="shared" si="36"/>
        <v>#REF!</v>
      </c>
      <c r="K88" t="str">
        <f t="shared" si="27"/>
        <v>78Öğr. Gör. Tuğba Cansu TOPALLI</v>
      </c>
    </row>
    <row r="89" spans="1:11" ht="14.25" thickTop="1" thickBot="1">
      <c r="A89" t="str">
        <f>COUNTIF($J$8:J89,J89)+15&amp;J89</f>
        <v xml:space="preserve">44 </v>
      </c>
      <c r="B89" t="str">
        <f>COUNTIF($I$8:I89,I89)&amp;I89</f>
        <v>3Öğr. Gör. Mustafa SOLMAZ</v>
      </c>
      <c r="C89" s="15" t="str">
        <f>'SOSYAL GÜVENLİK'!B24</f>
        <v>SGP217</v>
      </c>
      <c r="D89" s="15" t="str">
        <f>'SOSYAL GÜVENLİK'!C24</f>
        <v>Vergi Hukuku</v>
      </c>
      <c r="E89" s="19" t="str">
        <f>IF(ISBLANK('SOSYAL GÜVENLİK'!I24)," ",'SOSYAL GÜVENLİK'!I24)</f>
        <v>Öğr. Gör. Hakan Can ALTUNAY</v>
      </c>
      <c r="F89" s="19" t="str">
        <f>IF(ISBLANK('SOSYAL GÜVENLİK'!J24)," ",'SOSYAL GÜVENLİK'!J24)</f>
        <v xml:space="preserve"> </v>
      </c>
      <c r="G89" s="19" t="str">
        <f>IF(ISBLANK('SOSYAL GÜVENLİK'!K24)," ",'SOSYAL GÜVENLİK'!K24)</f>
        <v xml:space="preserve"> </v>
      </c>
      <c r="H89" s="19" t="str">
        <f>IF(ISBLANK('SOSYAL GÜVENLİK'!L24)," ",'SOSYAL GÜVENLİK'!L24)</f>
        <v xml:space="preserve"> </v>
      </c>
      <c r="I89" s="15" t="str">
        <f>'SOSYAL GÜVENLİK'!H24</f>
        <v>Öğr. Gör. Mustafa SOLMAZ</v>
      </c>
      <c r="J89" s="5" t="str">
        <f t="shared" si="36"/>
        <v xml:space="preserve"> </v>
      </c>
      <c r="K89" t="str">
        <f t="shared" si="27"/>
        <v>79Öğr. Gör. Tuğba Cansu TOPALLI</v>
      </c>
    </row>
    <row r="90" spans="1:11" ht="14.25" thickTop="1" thickBot="1">
      <c r="A90" t="str">
        <f>COUNTIF($J$8:J90,J90)+15&amp;J90</f>
        <v xml:space="preserve">45 </v>
      </c>
      <c r="B90" t="str">
        <f>COUNTIF($I$8:I90,I90)&amp;I90</f>
        <v>3Öğr. Gör. Dr. Azize Zehra ÇELENLİ BAŞARAN</v>
      </c>
      <c r="C90" s="15" t="str">
        <f>'SOSYAL GÜVENLİK'!B29</f>
        <v>SGP219</v>
      </c>
      <c r="D90" s="15" t="str">
        <f>'SOSYAL GÜVENLİK'!C29</f>
        <v>Finansal Yatırım Araçları</v>
      </c>
      <c r="E90" s="19" t="str">
        <f>IF(ISBLANK('SOSYAL GÜVENLİK'!I29)," ",'SOSYAL GÜVENLİK'!I29)</f>
        <v>Öğr. Gör. Seval ŞENGEZER</v>
      </c>
      <c r="F90" s="19" t="str">
        <f>IF(ISBLANK('SOSYAL GÜVENLİK'!J29)," ",'SOSYAL GÜVENLİK'!J29)</f>
        <v>Öğr. Gör. Emre ENGİN</v>
      </c>
      <c r="G90" s="19" t="str">
        <f>IF(ISBLANK('SOSYAL GÜVENLİK'!K29)," ",'SOSYAL GÜVENLİK'!K29)</f>
        <v xml:space="preserve"> </v>
      </c>
      <c r="H90" s="19" t="str">
        <f>IF(ISBLANK('SOSYAL GÜVENLİK'!L29)," ",'SOSYAL GÜVENLİK'!L29)</f>
        <v xml:space="preserve"> </v>
      </c>
      <c r="I90" s="15" t="str">
        <f>'SOSYAL GÜVENLİK'!H29</f>
        <v>Öğr. Gör. Dr. Azize Zehra ÇELENLİ BAŞARAN</v>
      </c>
      <c r="J90" s="5" t="str">
        <f t="shared" si="36"/>
        <v xml:space="preserve"> </v>
      </c>
      <c r="K90" t="str">
        <f t="shared" ref="K90:K153" si="37">ROW()-10&amp;$O$4</f>
        <v>80Öğr. Gör. Tuğba Cansu TOPALLI</v>
      </c>
    </row>
    <row r="91" spans="1:11" ht="13.5" thickTop="1">
      <c r="A91" t="e">
        <f>COUNTIF($J$8:J91,J91)+15&amp;J91</f>
        <v>#REF!</v>
      </c>
      <c r="B91" t="e">
        <f>COUNTIF($I$8:I91,I91)&amp;I91</f>
        <v>#REF!</v>
      </c>
      <c r="C91" s="15" t="e">
        <f>'SOSYAL GÜVENLİK'!#REF!</f>
        <v>#REF!</v>
      </c>
      <c r="D91" s="15" t="e">
        <f>'SOSYAL GÜVENLİK'!#REF!</f>
        <v>#REF!</v>
      </c>
      <c r="E91" s="19" t="e">
        <f>'SOSYAL GÜVENLİK'!#REF!</f>
        <v>#REF!</v>
      </c>
      <c r="F91" s="29" t="e">
        <f>'SOSYAL GÜVENLİK'!#REF!</f>
        <v>#REF!</v>
      </c>
      <c r="G91" s="15" t="e">
        <f>'SOSYAL GÜVENLİK'!#REF!</f>
        <v>#REF!</v>
      </c>
      <c r="H91" s="15" t="e">
        <f>'SOSYAL GÜVENLİK'!#REF!</f>
        <v>#REF!</v>
      </c>
      <c r="I91" s="15" t="e">
        <f>'SOSYAL GÜVENLİK'!#REF!</f>
        <v>#REF!</v>
      </c>
      <c r="J91" s="15" t="e">
        <f>'SOSYAL GÜVENLİK'!#REF!</f>
        <v>#REF!</v>
      </c>
      <c r="K91" t="str">
        <f t="shared" si="37"/>
        <v>81Öğr. Gör. Tuğba Cansu TOPALLI</v>
      </c>
    </row>
    <row r="92" spans="1:11" ht="13.5" thickBot="1">
      <c r="A92" t="str">
        <f>COUNTIF($J$8:J92,J92)+15&amp;J92</f>
        <v>16</v>
      </c>
      <c r="B92" t="str">
        <f>COUNTIF($I$8:I92,I92)&amp;I92</f>
        <v>0</v>
      </c>
      <c r="K92" t="str">
        <f t="shared" si="37"/>
        <v>82Öğr. Gör. Tuğba Cansu TOPALLI</v>
      </c>
    </row>
    <row r="93" spans="1:11" ht="28.5" thickTop="1" thickBot="1">
      <c r="A93" t="str">
        <f>COUNTIF($J$8:J93,J93)+15&amp;J93</f>
        <v>21ÖĞR. SAYISI</v>
      </c>
      <c r="B93" t="str">
        <f>COUNTIF($I$8:I93,I93)&amp;I93</f>
        <v>0</v>
      </c>
      <c r="C93" s="3" t="s">
        <v>23</v>
      </c>
      <c r="D93" s="3" t="s">
        <v>0</v>
      </c>
      <c r="E93" s="17" t="s">
        <v>8</v>
      </c>
      <c r="F93" s="22" t="s">
        <v>1</v>
      </c>
      <c r="G93" s="4" t="s">
        <v>9</v>
      </c>
      <c r="H93" s="4" t="s">
        <v>25</v>
      </c>
      <c r="I93" s="4"/>
      <c r="J93" s="4" t="s">
        <v>25</v>
      </c>
      <c r="K93" t="str">
        <f t="shared" si="37"/>
        <v>83Öğr. Gör. Tuğba Cansu TOPALLI</v>
      </c>
    </row>
    <row r="94" spans="1:11" ht="14.25" thickTop="1" thickBot="1">
      <c r="A94" t="str">
        <f>COUNTIF($J$8:J94,J94)+15&amp;J94</f>
        <v xml:space="preserve">46 </v>
      </c>
      <c r="B94" t="str">
        <f>COUNTIF($I$8:I94,I94)&amp;I94</f>
        <v>4Öğr. Gör. Mustafa SOLMAZ</v>
      </c>
      <c r="C94" s="5" t="str">
        <f>'SOSYAL GÜVENLİK II ÖĞR'!B11</f>
        <v>SGP101</v>
      </c>
      <c r="D94" s="5" t="str">
        <f>'SOSYAL GÜVENLİK II ÖĞR'!C11</f>
        <v>Sosyal Politikaya Giriş</v>
      </c>
      <c r="E94" s="19" t="str">
        <f>IF(ISBLANK( 'SOSYAL GÜVENLİK II ÖĞR'!I11)," ", 'SOSYAL GÜVENLİK II ÖĞR'!I11)</f>
        <v xml:space="preserve"> </v>
      </c>
      <c r="F94" s="19" t="str">
        <f>IF(ISBLANK( 'SOSYAL GÜVENLİK II ÖĞR'!J11)," ", 'SOSYAL GÜVENLİK II ÖĞR'!J11)</f>
        <v xml:space="preserve"> </v>
      </c>
      <c r="G94" s="19" t="str">
        <f>IF(ISBLANK( 'SOSYAL GÜVENLİK II ÖĞR'!K11)," ", 'SOSYAL GÜVENLİK II ÖĞR'!K11)</f>
        <v xml:space="preserve"> </v>
      </c>
      <c r="H94" s="19" t="str">
        <f>IF(ISBLANK( 'SOSYAL GÜVENLİK II ÖĞR'!L11)," ", 'SOSYAL GÜVENLİK II ÖĞR'!L11)</f>
        <v xml:space="preserve"> </v>
      </c>
      <c r="I94" s="5" t="str">
        <f>'SOSYAL GÜVENLİK II ÖĞR'!H11</f>
        <v>Öğr. Gör. Mustafa SOLMAZ</v>
      </c>
      <c r="J94" s="5" t="str">
        <f>IF(OR(E94=O$4,F94=O$4,G94=O$4,H94=O$4),O$4," ")</f>
        <v xml:space="preserve"> </v>
      </c>
      <c r="K94" t="str">
        <f t="shared" si="37"/>
        <v>84Öğr. Gör. Tuğba Cansu TOPALLI</v>
      </c>
    </row>
    <row r="95" spans="1:11" ht="14.25" thickTop="1" thickBot="1">
      <c r="A95" t="str">
        <f>COUNTIF($J$8:J95,J95)+15&amp;J95</f>
        <v xml:space="preserve">47 </v>
      </c>
      <c r="B95" t="str">
        <f>COUNTIF($I$8:I95,I95)&amp;I95</f>
        <v>4Öğr. Gör. Ömer YILMAZ</v>
      </c>
      <c r="C95" s="5" t="str">
        <f>'SOSYAL GÜVENLİK II ÖĞR'!B15</f>
        <v>SGP103</v>
      </c>
      <c r="D95" s="5" t="str">
        <f>'SOSYAL GÜVENLİK II ÖĞR'!C15</f>
        <v>Genel İşletme</v>
      </c>
      <c r="E95" s="19" t="str">
        <f>IF(ISBLANK( 'SOSYAL GÜVENLİK II ÖĞR'!I15)," ", 'SOSYAL GÜVENLİK II ÖĞR'!I15)</f>
        <v xml:space="preserve"> </v>
      </c>
      <c r="F95" s="19" t="str">
        <f>IF(ISBLANK( 'SOSYAL GÜVENLİK II ÖĞR'!J15)," ", 'SOSYAL GÜVENLİK II ÖĞR'!J15)</f>
        <v xml:space="preserve"> </v>
      </c>
      <c r="G95" s="19" t="str">
        <f>IF(ISBLANK( 'SOSYAL GÜVENLİK II ÖĞR'!K15)," ", 'SOSYAL GÜVENLİK II ÖĞR'!K15)</f>
        <v xml:space="preserve"> </v>
      </c>
      <c r="H95" s="19" t="str">
        <f>IF(ISBLANK( 'SOSYAL GÜVENLİK II ÖĞR'!L15)," ", 'SOSYAL GÜVENLİK II ÖĞR'!L15)</f>
        <v xml:space="preserve"> </v>
      </c>
      <c r="I95" s="5" t="str">
        <f>'SOSYAL GÜVENLİK II ÖĞR'!H15</f>
        <v>Öğr. Gör. Ömer YILMAZ</v>
      </c>
      <c r="J95" s="5" t="str">
        <f t="shared" ref="J95:J101" si="38">IF(OR(E95=O$4,F95=O$4,G95=O$4,H95=O$4),O$4," ")</f>
        <v xml:space="preserve"> </v>
      </c>
      <c r="K95" t="str">
        <f t="shared" si="37"/>
        <v>85Öğr. Gör. Tuğba Cansu TOPALLI</v>
      </c>
    </row>
    <row r="96" spans="1:11" ht="14.25" thickTop="1" thickBot="1">
      <c r="A96" t="str">
        <f>COUNTIF($J$8:J96,J96)+15&amp;J96</f>
        <v xml:space="preserve">48 </v>
      </c>
      <c r="B96" t="str">
        <f>COUNTIF($I$8:I96,I96)&amp;I96</f>
        <v>2Öğr. Gör. Turgay YAVUZARSLAN</v>
      </c>
      <c r="C96" s="5" t="str">
        <f>'SOSYAL GÜVENLİK II ÖĞR'!B12</f>
        <v>SGP105</v>
      </c>
      <c r="D96" s="5" t="str">
        <f>'SOSYAL GÜVENLİK II ÖĞR'!C12</f>
        <v>Genel Muhasebe I</v>
      </c>
      <c r="E96" s="19" t="str">
        <f>IF(ISBLANK( 'SOSYAL GÜVENLİK II ÖĞR'!I12)," ", 'SOSYAL GÜVENLİK II ÖĞR'!I12)</f>
        <v xml:space="preserve"> </v>
      </c>
      <c r="F96" s="19" t="str">
        <f>IF(ISBLANK( 'SOSYAL GÜVENLİK II ÖĞR'!J12)," ", 'SOSYAL GÜVENLİK II ÖĞR'!J12)</f>
        <v xml:space="preserve"> </v>
      </c>
      <c r="G96" s="19" t="str">
        <f>IF(ISBLANK( 'SOSYAL GÜVENLİK II ÖĞR'!K12)," ", 'SOSYAL GÜVENLİK II ÖĞR'!K12)</f>
        <v xml:space="preserve"> </v>
      </c>
      <c r="H96" s="19" t="str">
        <f>IF(ISBLANK( 'SOSYAL GÜVENLİK II ÖĞR'!L12)," ", 'SOSYAL GÜVENLİK II ÖĞR'!L12)</f>
        <v xml:space="preserve"> </v>
      </c>
      <c r="I96" s="5" t="str">
        <f>'SOSYAL GÜVENLİK II ÖĞR'!H12</f>
        <v>Öğr. Gör. Turgay YAVUZARSLAN</v>
      </c>
      <c r="J96" s="5" t="str">
        <f t="shared" si="38"/>
        <v xml:space="preserve"> </v>
      </c>
      <c r="K96" t="str">
        <f t="shared" si="37"/>
        <v>86Öğr. Gör. Tuğba Cansu TOPALLI</v>
      </c>
    </row>
    <row r="97" spans="1:11" ht="14.25" thickTop="1" thickBot="1">
      <c r="A97" t="str">
        <f>COUNTIF($J$8:J97,J97)+15&amp;J97</f>
        <v xml:space="preserve">49 </v>
      </c>
      <c r="B97" t="str">
        <f>COUNTIF($I$8:I97,I97)&amp;I97</f>
        <v>4Öğr. Gör. Seval ŞENGEZER</v>
      </c>
      <c r="C97" s="5" t="str">
        <f>'SOSYAL GÜVENLİK II ÖĞR'!B14</f>
        <v>SGP107</v>
      </c>
      <c r="D97" s="5" t="str">
        <f>'SOSYAL GÜVENLİK II ÖĞR'!C14</f>
        <v>Mikro İktisat</v>
      </c>
      <c r="E97" s="19" t="str">
        <f>IF(ISBLANK( 'SOSYAL GÜVENLİK II ÖĞR'!I14)," ", 'SOSYAL GÜVENLİK II ÖĞR'!I14)</f>
        <v xml:space="preserve"> </v>
      </c>
      <c r="F97" s="19" t="str">
        <f>IF(ISBLANK( 'SOSYAL GÜVENLİK II ÖĞR'!J14)," ", 'SOSYAL GÜVENLİK II ÖĞR'!J14)</f>
        <v xml:space="preserve"> </v>
      </c>
      <c r="G97" s="19" t="str">
        <f>IF(ISBLANK( 'SOSYAL GÜVENLİK II ÖĞR'!K14)," ", 'SOSYAL GÜVENLİK II ÖĞR'!K14)</f>
        <v xml:space="preserve"> </v>
      </c>
      <c r="H97" s="19" t="str">
        <f>IF(ISBLANK( 'SOSYAL GÜVENLİK II ÖĞR'!L14)," ", 'SOSYAL GÜVENLİK II ÖĞR'!L14)</f>
        <v xml:space="preserve"> </v>
      </c>
      <c r="I97" s="5" t="str">
        <f>'SOSYAL GÜVENLİK II ÖĞR'!H14</f>
        <v>Öğr. Gör. Seval ŞENGEZER</v>
      </c>
      <c r="J97" s="5" t="str">
        <f t="shared" si="38"/>
        <v xml:space="preserve"> </v>
      </c>
      <c r="K97" t="str">
        <f t="shared" si="37"/>
        <v>87Öğr. Gör. Tuğba Cansu TOPALLI</v>
      </c>
    </row>
    <row r="98" spans="1:11" ht="14.25" thickTop="1" thickBot="1">
      <c r="A98" t="str">
        <f>COUNTIF($J$8:J98,J98)+15&amp;J98</f>
        <v xml:space="preserve">50 </v>
      </c>
      <c r="B98" t="str">
        <f>COUNTIF($I$8:I98,I98)&amp;I98</f>
        <v>2Dr. Öğretim Üyesi EVREN ERGÜN</v>
      </c>
      <c r="C98" s="5" t="str">
        <f>'SOSYAL GÜVENLİK II ÖĞR'!B16</f>
        <v>SGP109</v>
      </c>
      <c r="D98" s="5" t="str">
        <f>'SOSYAL GÜVENLİK II ÖĞR'!C16</f>
        <v>Mesleki Matematik</v>
      </c>
      <c r="E98" s="19" t="str">
        <f>IF(ISBLANK( 'SOSYAL GÜVENLİK II ÖĞR'!I16)," ", 'SOSYAL GÜVENLİK II ÖĞR'!I16)</f>
        <v xml:space="preserve"> </v>
      </c>
      <c r="F98" s="19" t="str">
        <f>IF(ISBLANK( 'SOSYAL GÜVENLİK II ÖĞR'!J16)," ", 'SOSYAL GÜVENLİK II ÖĞR'!J16)</f>
        <v xml:space="preserve"> </v>
      </c>
      <c r="G98" s="19" t="str">
        <f>IF(ISBLANK( 'SOSYAL GÜVENLİK II ÖĞR'!K16)," ", 'SOSYAL GÜVENLİK II ÖĞR'!K16)</f>
        <v xml:space="preserve"> </v>
      </c>
      <c r="H98" s="19" t="str">
        <f>IF(ISBLANK( 'SOSYAL GÜVENLİK II ÖĞR'!L16)," ", 'SOSYAL GÜVENLİK II ÖĞR'!L16)</f>
        <v xml:space="preserve"> </v>
      </c>
      <c r="I98" s="5" t="str">
        <f>'SOSYAL GÜVENLİK II ÖĞR'!H16</f>
        <v>Dr. Öğretim Üyesi EVREN ERGÜN</v>
      </c>
      <c r="J98" s="5" t="str">
        <f t="shared" si="38"/>
        <v xml:space="preserve"> </v>
      </c>
      <c r="K98" t="str">
        <f t="shared" si="37"/>
        <v>88Öğr. Gör. Tuğba Cansu TOPALLI</v>
      </c>
    </row>
    <row r="99" spans="1:11" ht="14.25" thickTop="1" thickBot="1">
      <c r="A99" t="str">
        <f>COUNTIF($J$8:J99,J99)+15&amp;J99</f>
        <v xml:space="preserve">51 </v>
      </c>
      <c r="B99" t="str">
        <f>COUNTIF($I$8:I99,I99)&amp;I99</f>
        <v>5Öğr. Gör. Muharrem Selçuk ÖZKAN</v>
      </c>
      <c r="C99" s="5" t="str">
        <f>'SOSYAL GÜVENLİK II ÖĞR'!B17</f>
        <v>SGP111</v>
      </c>
      <c r="D99" s="5" t="str">
        <f>'SOSYAL GÜVENLİK II ÖĞR'!C17</f>
        <v>Temel Hukuk</v>
      </c>
      <c r="E99" s="19" t="str">
        <f>IF(ISBLANK( 'SOSYAL GÜVENLİK II ÖĞR'!I17)," ", 'SOSYAL GÜVENLİK II ÖĞR'!I17)</f>
        <v xml:space="preserve"> </v>
      </c>
      <c r="F99" s="19" t="str">
        <f>IF(ISBLANK( 'SOSYAL GÜVENLİK II ÖĞR'!J17)," ", 'SOSYAL GÜVENLİK II ÖĞR'!J17)</f>
        <v xml:space="preserve"> </v>
      </c>
      <c r="G99" s="19" t="str">
        <f>IF(ISBLANK( 'SOSYAL GÜVENLİK II ÖĞR'!K17)," ", 'SOSYAL GÜVENLİK II ÖĞR'!K17)</f>
        <v xml:space="preserve"> </v>
      </c>
      <c r="H99" s="19" t="str">
        <f>IF(ISBLANK( 'SOSYAL GÜVENLİK II ÖĞR'!L17)," ", 'SOSYAL GÜVENLİK II ÖĞR'!L17)</f>
        <v xml:space="preserve"> </v>
      </c>
      <c r="I99" s="5" t="str">
        <f>'SOSYAL GÜVENLİK II ÖĞR'!H17</f>
        <v>Öğr. Gör. Muharrem Selçuk ÖZKAN</v>
      </c>
      <c r="J99" s="5" t="str">
        <f t="shared" si="38"/>
        <v xml:space="preserve"> </v>
      </c>
      <c r="K99" t="str">
        <f t="shared" si="37"/>
        <v>89Öğr. Gör. Tuğba Cansu TOPALLI</v>
      </c>
    </row>
    <row r="100" spans="1:11" ht="14.25" thickTop="1" thickBot="1">
      <c r="A100" t="str">
        <f>COUNTIF($J$8:J100,J100)+15&amp;J100</f>
        <v xml:space="preserve">52 </v>
      </c>
      <c r="B100" t="str">
        <f>COUNTIF($I$8:I100,I100)&amp;I100</f>
        <v>2Öğr. Gör. Serkan VARAN</v>
      </c>
      <c r="C100" s="5" t="str">
        <f>'SOSYAL GÜVENLİK II ÖĞR'!B13</f>
        <v>SGP113</v>
      </c>
      <c r="D100" s="5" t="str">
        <f>'SOSYAL GÜVENLİK II ÖĞR'!C13</f>
        <v>Ofis Programları I</v>
      </c>
      <c r="E100" s="19" t="str">
        <f>IF(ISBLANK( 'SOSYAL GÜVENLİK II ÖĞR'!I13)," ", 'SOSYAL GÜVENLİK II ÖĞR'!I13)</f>
        <v xml:space="preserve"> </v>
      </c>
      <c r="F100" s="19" t="str">
        <f>IF(ISBLANK( 'SOSYAL GÜVENLİK II ÖĞR'!J13)," ", 'SOSYAL GÜVENLİK II ÖĞR'!J13)</f>
        <v xml:space="preserve"> </v>
      </c>
      <c r="G100" s="19" t="str">
        <f>IF(ISBLANK( 'SOSYAL GÜVENLİK II ÖĞR'!K13)," ", 'SOSYAL GÜVENLİK II ÖĞR'!K13)</f>
        <v xml:space="preserve"> </v>
      </c>
      <c r="H100" s="19" t="str">
        <f>IF(ISBLANK( 'SOSYAL GÜVENLİK II ÖĞR'!L13)," ", 'SOSYAL GÜVENLİK II ÖĞR'!L13)</f>
        <v xml:space="preserve"> </v>
      </c>
      <c r="I100" s="5" t="str">
        <f>'SOSYAL GÜVENLİK II ÖĞR'!H13</f>
        <v>Öğr. Gör. Serkan VARAN</v>
      </c>
      <c r="J100" s="5" t="str">
        <f t="shared" si="38"/>
        <v xml:space="preserve"> </v>
      </c>
      <c r="K100" t="str">
        <f t="shared" si="37"/>
        <v>90Öğr. Gör. Tuğba Cansu TOPALLI</v>
      </c>
    </row>
    <row r="101" spans="1:11" ht="14.25" thickTop="1" thickBot="1">
      <c r="A101" t="str">
        <f>COUNTIF($J$8:J101,J101)+15&amp;J101</f>
        <v xml:space="preserve">53 </v>
      </c>
      <c r="B101" t="str">
        <f>COUNTIF($I$8:I101,I101)&amp;I101</f>
        <v>5Öğr. Gör. Mürsel KAN</v>
      </c>
      <c r="C101" s="5" t="str">
        <f>'SOSYAL GÜVENLİK II ÖĞR'!B18</f>
        <v>SGP115</v>
      </c>
      <c r="D101" s="5" t="str">
        <f>'SOSYAL GÜVENLİK II ÖĞR'!C18</f>
        <v>İletişim</v>
      </c>
      <c r="E101" s="19" t="str">
        <f>IF(ISBLANK( 'SOSYAL GÜVENLİK II ÖĞR'!I18)," ", 'SOSYAL GÜVENLİK II ÖĞR'!I18)</f>
        <v xml:space="preserve"> </v>
      </c>
      <c r="F101" s="19" t="str">
        <f>IF(ISBLANK( 'SOSYAL GÜVENLİK II ÖĞR'!J18)," ", 'SOSYAL GÜVENLİK II ÖĞR'!J18)</f>
        <v xml:space="preserve"> </v>
      </c>
      <c r="G101" s="19" t="str">
        <f>IF(ISBLANK( 'SOSYAL GÜVENLİK II ÖĞR'!K18)," ", 'SOSYAL GÜVENLİK II ÖĞR'!K18)</f>
        <v xml:space="preserve"> </v>
      </c>
      <c r="H101" s="19" t="str">
        <f>IF(ISBLANK( 'SOSYAL GÜVENLİK II ÖĞR'!L18)," ", 'SOSYAL GÜVENLİK II ÖĞR'!L18)</f>
        <v xml:space="preserve"> </v>
      </c>
      <c r="I101" s="5" t="str">
        <f>'SOSYAL GÜVENLİK II ÖĞR'!H18</f>
        <v>Öğr. Gör. Mürsel KAN</v>
      </c>
      <c r="J101" s="5" t="str">
        <f t="shared" si="38"/>
        <v xml:space="preserve"> </v>
      </c>
      <c r="K101" t="str">
        <f t="shared" si="37"/>
        <v>91Öğr. Gör. Tuğba Cansu TOPALLI</v>
      </c>
    </row>
    <row r="102" spans="1:11" ht="14.25" thickTop="1" thickBot="1">
      <c r="A102" t="str">
        <f>COUNTIF($J$8:J102,J102)+15&amp;J102</f>
        <v>16</v>
      </c>
      <c r="B102" t="str">
        <f>COUNTIF($I$8:I102,I102)&amp;I102</f>
        <v>0</v>
      </c>
      <c r="C102" s="5" t="str">
        <f>'SOSYAL GÜVENLİK II ÖĞR'!B19</f>
        <v>ATİ101</v>
      </c>
      <c r="D102" s="5" t="str">
        <f>'SOSYAL GÜVENLİK II ÖĞR'!C19</f>
        <v>Atatürk İlkeleri ve İnkılap Tarihi I</v>
      </c>
      <c r="E102" s="432"/>
      <c r="F102" s="433"/>
      <c r="G102" s="433"/>
      <c r="H102" s="433"/>
      <c r="I102" s="433"/>
      <c r="J102" s="433"/>
      <c r="K102" t="str">
        <f t="shared" si="37"/>
        <v>92Öğr. Gör. Tuğba Cansu TOPALLI</v>
      </c>
    </row>
    <row r="103" spans="1:11" ht="14.25" thickTop="1" thickBot="1">
      <c r="A103" t="str">
        <f>COUNTIF($J$8:J103,J103)+15&amp;J103</f>
        <v>16</v>
      </c>
      <c r="B103" t="str">
        <f>COUNTIF($I$8:I103,I103)&amp;I103</f>
        <v>0</v>
      </c>
      <c r="C103" s="5" t="str">
        <f>'SOSYAL GÜVENLİK II ÖĞR'!B20</f>
        <v>TDİ101</v>
      </c>
      <c r="D103" s="5" t="str">
        <f>'SOSYAL GÜVENLİK II ÖĞR'!C20</f>
        <v>Türk Dili I</v>
      </c>
      <c r="E103" s="434"/>
      <c r="F103" s="435"/>
      <c r="G103" s="435"/>
      <c r="H103" s="435"/>
      <c r="I103" s="435"/>
      <c r="J103" s="435"/>
      <c r="K103" t="str">
        <f t="shared" si="37"/>
        <v>93Öğr. Gör. Tuğba Cansu TOPALLI</v>
      </c>
    </row>
    <row r="104" spans="1:11" ht="14.25" thickTop="1" thickBot="1">
      <c r="A104" t="str">
        <f>COUNTIF($J$8:J104,J104)+15&amp;J104</f>
        <v>16</v>
      </c>
      <c r="B104" t="str">
        <f>COUNTIF($I$8:I104,I104)&amp;I104</f>
        <v>0</v>
      </c>
      <c r="C104" s="5" t="str">
        <f>'SOSYAL GÜVENLİK II ÖĞR'!B21</f>
        <v>YDİ101</v>
      </c>
      <c r="D104" s="5" t="str">
        <f>'SOSYAL GÜVENLİK II ÖĞR'!C21</f>
        <v>İngilizce I</v>
      </c>
      <c r="E104" s="436"/>
      <c r="F104" s="437"/>
      <c r="G104" s="437"/>
      <c r="H104" s="437"/>
      <c r="I104" s="437"/>
      <c r="J104" s="437"/>
      <c r="K104" t="str">
        <f t="shared" si="37"/>
        <v>94Öğr. Gör. Tuğba Cansu TOPALLI</v>
      </c>
    </row>
    <row r="105" spans="1:11" ht="14.25" thickTop="1">
      <c r="A105" t="str">
        <f>COUNTIF($J$8:J105,J105)+15&amp;J105</f>
        <v>16</v>
      </c>
      <c r="B105" t="str">
        <f>COUNTIF($I$8:I105,I105)&amp;I105</f>
        <v>0</v>
      </c>
      <c r="C105" s="5">
        <f>'SOSYAL GÜVENLİK II ÖĞR'!B22</f>
        <v>0</v>
      </c>
      <c r="D105" s="5">
        <f>'SOSYAL GÜVENLİK II ÖĞR'!C22</f>
        <v>0</v>
      </c>
      <c r="E105" s="20"/>
      <c r="F105" s="23"/>
      <c r="G105" s="9"/>
      <c r="H105" s="9"/>
      <c r="I105" s="9"/>
      <c r="J105" s="9"/>
      <c r="K105" t="str">
        <f t="shared" si="37"/>
        <v>95Öğr. Gör. Tuğba Cansu TOPALLI</v>
      </c>
    </row>
    <row r="106" spans="1:11" ht="14.25" thickBot="1">
      <c r="A106" t="str">
        <f>COUNTIF($J$8:J106,J106)+15&amp;J106</f>
        <v>16</v>
      </c>
      <c r="B106" t="str">
        <f>COUNTIF($I$8:I106,I106)&amp;I106</f>
        <v>0</v>
      </c>
      <c r="C106" s="12"/>
      <c r="D106" s="13"/>
      <c r="E106" s="21"/>
      <c r="F106" s="24"/>
      <c r="G106" s="14"/>
      <c r="H106" s="14"/>
      <c r="I106" s="14"/>
      <c r="J106" s="14"/>
      <c r="K106" t="str">
        <f t="shared" si="37"/>
        <v>96Öğr. Gör. Tuğba Cansu TOPALLI</v>
      </c>
    </row>
    <row r="107" spans="1:11" ht="13.5" thickTop="1">
      <c r="A107" t="str">
        <f>COUNTIF($J$8:J107,J107)+15&amp;J107</f>
        <v>16</v>
      </c>
      <c r="B107" t="str">
        <f>COUNTIF($I$8:I107,I107)&amp;I107</f>
        <v>0</v>
      </c>
      <c r="C107" s="1"/>
      <c r="D107" s="1"/>
      <c r="E107" s="31"/>
      <c r="F107" s="28"/>
      <c r="G107" s="2"/>
      <c r="H107" s="2"/>
      <c r="I107" s="2"/>
      <c r="J107" s="2"/>
      <c r="K107" t="str">
        <f t="shared" si="37"/>
        <v>97Öğr. Gör. Tuğba Cansu TOPALLI</v>
      </c>
    </row>
    <row r="108" spans="1:11" ht="13.5" thickBot="1">
      <c r="A108" t="str">
        <f>COUNTIF($J$8:J108,J108)+15&amp;J108</f>
        <v>16</v>
      </c>
      <c r="B108" t="str">
        <f>COUNTIF($I$8:I108,I108)&amp;I108</f>
        <v>0</v>
      </c>
      <c r="C108" s="438" t="s">
        <v>5</v>
      </c>
      <c r="D108" s="438"/>
      <c r="E108" s="438"/>
      <c r="F108" s="438"/>
      <c r="G108" s="438"/>
      <c r="H108" s="438"/>
      <c r="I108" s="438"/>
      <c r="J108" s="438"/>
      <c r="K108" t="str">
        <f t="shared" si="37"/>
        <v>98Öğr. Gör. Tuğba Cansu TOPALLI</v>
      </c>
    </row>
    <row r="109" spans="1:11" ht="28.5" thickTop="1" thickBot="1">
      <c r="A109" t="str">
        <f>COUNTIF($J$8:J109,J109)+15&amp;J109</f>
        <v>22ÖĞR. SAYISI</v>
      </c>
      <c r="B109" t="str">
        <f>COUNTIF($I$8:I109,I109)&amp;I109</f>
        <v>0</v>
      </c>
      <c r="C109" s="3" t="s">
        <v>24</v>
      </c>
      <c r="D109" s="3" t="s">
        <v>0</v>
      </c>
      <c r="E109" s="17" t="s">
        <v>6</v>
      </c>
      <c r="F109" s="22" t="s">
        <v>1</v>
      </c>
      <c r="G109" s="4" t="s">
        <v>2</v>
      </c>
      <c r="H109" s="4" t="s">
        <v>25</v>
      </c>
      <c r="I109" s="4"/>
      <c r="J109" s="4" t="s">
        <v>25</v>
      </c>
      <c r="K109" t="str">
        <f t="shared" si="37"/>
        <v>99Öğr. Gör. Tuğba Cansu TOPALLI</v>
      </c>
    </row>
    <row r="110" spans="1:11" ht="14.25" thickTop="1" thickBot="1">
      <c r="A110" t="str">
        <f>COUNTIF($J$8:J110,J110)+15&amp;J110</f>
        <v>16GÖZETMEN 1</v>
      </c>
      <c r="B110" t="str">
        <f>COUNTIF($I$8:I110,I110)&amp;I110</f>
        <v>1ÖĞRETİM GÖREVLİSİ</v>
      </c>
      <c r="C110" s="15" t="str">
        <f>'SOSYAL GÜVENLİK II ÖĞR'!B24</f>
        <v>DERS KODU</v>
      </c>
      <c r="D110" s="15" t="str">
        <f>'SOSYAL GÜVENLİK II ÖĞR'!C24</f>
        <v>DERSİN ADI</v>
      </c>
      <c r="E110" s="19" t="str">
        <f>'SOSYAL GÜVENLİK II ÖĞR'!D24</f>
        <v>TARİH</v>
      </c>
      <c r="F110" s="29" t="str">
        <f>'SOSYAL GÜVENLİK II ÖĞR'!E24</f>
        <v>SAAT</v>
      </c>
      <c r="G110" s="15" t="str">
        <f>'SOSYAL GÜVENLİK II ÖĞR'!F24</f>
        <v>SINIF</v>
      </c>
      <c r="H110" s="15" t="str">
        <f>'SOSYAL GÜVENLİK II ÖĞR'!G24</f>
        <v>ÖĞR. SAYISI</v>
      </c>
      <c r="I110" s="15" t="str">
        <f>'SOSYAL GÜVENLİK II ÖĞR'!H24</f>
        <v>ÖĞRETİM GÖREVLİSİ</v>
      </c>
      <c r="J110" s="15" t="str">
        <f>'SOSYAL GÜVENLİK II ÖĞR'!I24</f>
        <v>GÖZETMEN 1</v>
      </c>
      <c r="K110" t="str">
        <f t="shared" si="37"/>
        <v>100Öğr. Gör. Tuğba Cansu TOPALLI</v>
      </c>
    </row>
    <row r="111" spans="1:11" ht="14.25" thickTop="1" thickBot="1">
      <c r="A111" t="str">
        <f>COUNTIF($J$8:J111,J111)+15&amp;J111</f>
        <v xml:space="preserve">54 </v>
      </c>
      <c r="B111" t="str">
        <f>COUNTIF($I$8:I111,I111)&amp;I111</f>
        <v>2Öğr. Gör. Abdulkadir ERYILMAZ</v>
      </c>
      <c r="C111" s="15" t="str">
        <f>'SOSYAL GÜVENLİK II ÖĞR'!B25</f>
        <v>SGP201</v>
      </c>
      <c r="D111" s="15" t="str">
        <f>'SOSYAL GÜVENLİK II ÖĞR'!C25</f>
        <v>Paket Programlar</v>
      </c>
      <c r="E111" s="19" t="str">
        <f>IF(ISBLANK( 'SOSYAL GÜVENLİK II ÖĞR'!I25)," ", 'SOSYAL GÜVENLİK II ÖĞR'!I25)</f>
        <v xml:space="preserve"> </v>
      </c>
      <c r="F111" s="19" t="str">
        <f>IF(ISBLANK( 'SOSYAL GÜVENLİK II ÖĞR'!J25)," ", 'SOSYAL GÜVENLİK II ÖĞR'!J25)</f>
        <v xml:space="preserve"> </v>
      </c>
      <c r="G111" s="19" t="str">
        <f>IF(ISBLANK( 'SOSYAL GÜVENLİK II ÖĞR'!K25)," ", 'SOSYAL GÜVENLİK II ÖĞR'!K25)</f>
        <v xml:space="preserve"> </v>
      </c>
      <c r="H111" s="19" t="str">
        <f>IF(ISBLANK( 'SOSYAL GÜVENLİK II ÖĞR'!L25)," ", 'SOSYAL GÜVENLİK II ÖĞR'!L25)</f>
        <v xml:space="preserve"> </v>
      </c>
      <c r="I111" s="15" t="str">
        <f>'SOSYAL GÜVENLİK II ÖĞR'!H25</f>
        <v>Öğr. Gör. Abdulkadir ERYILMAZ</v>
      </c>
      <c r="J111" s="5" t="str">
        <f>IF(OR(E111=O$4,F111=O$4,G111=O$4,H111=O$4),O$4," ")</f>
        <v xml:space="preserve"> </v>
      </c>
      <c r="K111" t="str">
        <f t="shared" si="37"/>
        <v>101Öğr. Gör. Tuğba Cansu TOPALLI</v>
      </c>
    </row>
    <row r="112" spans="1:11" ht="14.25" thickTop="1" thickBot="1">
      <c r="A112" t="str">
        <f>COUNTIF($J$8:J112,J112)+15&amp;J112</f>
        <v xml:space="preserve">55 </v>
      </c>
      <c r="B112" t="str">
        <f>COUNTIF($I$8:I112,I112)&amp;I112</f>
        <v>6Öğr. Gör. Muharrem Selçuk ÖZKAN</v>
      </c>
      <c r="C112" s="15" t="str">
        <f>'SOSYAL GÜVENLİK II ÖĞR'!B30</f>
        <v>SGP203</v>
      </c>
      <c r="D112" s="15" t="str">
        <f>'SOSYAL GÜVENLİK II ÖĞR'!C30</f>
        <v>Sosyal Güvenlik Hukuku I</v>
      </c>
      <c r="E112" s="19" t="str">
        <f>IF(ISBLANK( 'SOSYAL GÜVENLİK II ÖĞR'!I30)," ", 'SOSYAL GÜVENLİK II ÖĞR'!I30)</f>
        <v xml:space="preserve"> </v>
      </c>
      <c r="F112" s="19" t="str">
        <f>IF(ISBLANK( 'SOSYAL GÜVENLİK II ÖĞR'!J30)," ", 'SOSYAL GÜVENLİK II ÖĞR'!J30)</f>
        <v xml:space="preserve"> </v>
      </c>
      <c r="G112" s="19" t="str">
        <f>IF(ISBLANK( 'SOSYAL GÜVENLİK II ÖĞR'!K30)," ", 'SOSYAL GÜVENLİK II ÖĞR'!K30)</f>
        <v xml:space="preserve"> </v>
      </c>
      <c r="H112" s="19" t="str">
        <f>IF(ISBLANK( 'SOSYAL GÜVENLİK II ÖĞR'!L30)," ", 'SOSYAL GÜVENLİK II ÖĞR'!L30)</f>
        <v xml:space="preserve"> </v>
      </c>
      <c r="I112" s="15" t="str">
        <f>'SOSYAL GÜVENLİK II ÖĞR'!H30</f>
        <v>Öğr. Gör. Muharrem Selçuk ÖZKAN</v>
      </c>
      <c r="J112" s="5" t="str">
        <f t="shared" ref="J112:J120" si="39">IF(OR(E112=O$4,F112=O$4,G112=O$4,H112=O$4),O$4," ")</f>
        <v xml:space="preserve"> </v>
      </c>
      <c r="K112" t="str">
        <f t="shared" si="37"/>
        <v>102Öğr. Gör. Tuğba Cansu TOPALLI</v>
      </c>
    </row>
    <row r="113" spans="1:11" ht="14.25" thickTop="1" thickBot="1">
      <c r="A113" t="str">
        <f>COUNTIF($J$8:J113,J113)+15&amp;J113</f>
        <v xml:space="preserve">56 </v>
      </c>
      <c r="B113" t="str">
        <f>COUNTIF($I$8:I113,I113)&amp;I113</f>
        <v>7Öğr. Gör. Muharrem Selçuk ÖZKAN</v>
      </c>
      <c r="C113" s="15" t="str">
        <f>'SOSYAL GÜVENLİK II ÖĞR'!B31</f>
        <v>SGP205</v>
      </c>
      <c r="D113" s="15" t="str">
        <f>'SOSYAL GÜVENLİK II ÖĞR'!C31</f>
        <v>İş Hukuku</v>
      </c>
      <c r="E113" s="19" t="str">
        <f>IF(ISBLANK( 'SOSYAL GÜVENLİK II ÖĞR'!I31)," ", 'SOSYAL GÜVENLİK II ÖĞR'!I31)</f>
        <v xml:space="preserve"> </v>
      </c>
      <c r="F113" s="19" t="str">
        <f>IF(ISBLANK( 'SOSYAL GÜVENLİK II ÖĞR'!J31)," ", 'SOSYAL GÜVENLİK II ÖĞR'!J31)</f>
        <v xml:space="preserve"> </v>
      </c>
      <c r="G113" s="19" t="str">
        <f>IF(ISBLANK( 'SOSYAL GÜVENLİK II ÖĞR'!K31)," ", 'SOSYAL GÜVENLİK II ÖĞR'!K31)</f>
        <v xml:space="preserve"> </v>
      </c>
      <c r="H113" s="19" t="str">
        <f>IF(ISBLANK( 'SOSYAL GÜVENLİK II ÖĞR'!L31)," ", 'SOSYAL GÜVENLİK II ÖĞR'!L31)</f>
        <v xml:space="preserve"> </v>
      </c>
      <c r="I113" s="15" t="str">
        <f>'SOSYAL GÜVENLİK II ÖĞR'!H31</f>
        <v>Öğr. Gör. Muharrem Selçuk ÖZKAN</v>
      </c>
      <c r="J113" s="5" t="str">
        <f t="shared" si="39"/>
        <v xml:space="preserve"> </v>
      </c>
      <c r="K113" t="str">
        <f t="shared" si="37"/>
        <v>103Öğr. Gör. Tuğba Cansu TOPALLI</v>
      </c>
    </row>
    <row r="114" spans="1:11" ht="14.25" thickTop="1" thickBot="1">
      <c r="A114" t="str">
        <f>COUNTIF($J$8:J114,J114)+15&amp;J114</f>
        <v xml:space="preserve">57 </v>
      </c>
      <c r="B114" t="str">
        <f>COUNTIF($I$8:I114,I114)&amp;I114</f>
        <v>5Öğr. Gör. Mustafa SOLMAZ</v>
      </c>
      <c r="C114" s="15" t="str">
        <f>'SOSYAL GÜVENLİK II ÖĞR'!B28</f>
        <v>SGP207</v>
      </c>
      <c r="D114" s="15" t="str">
        <f>'SOSYAL GÜVENLİK II ÖĞR'!C28</f>
        <v>Ticaret Huk. ve Borçlar Huk.</v>
      </c>
      <c r="E114" s="19" t="str">
        <f>IF(ISBLANK( 'SOSYAL GÜVENLİK II ÖĞR'!I28)," ", 'SOSYAL GÜVENLİK II ÖĞR'!I28)</f>
        <v xml:space="preserve"> </v>
      </c>
      <c r="F114" s="19" t="str">
        <f>IF(ISBLANK( 'SOSYAL GÜVENLİK II ÖĞR'!J28)," ", 'SOSYAL GÜVENLİK II ÖĞR'!J28)</f>
        <v xml:space="preserve"> </v>
      </c>
      <c r="G114" s="19" t="str">
        <f>IF(ISBLANK( 'SOSYAL GÜVENLİK II ÖĞR'!K28)," ", 'SOSYAL GÜVENLİK II ÖĞR'!K28)</f>
        <v xml:space="preserve"> </v>
      </c>
      <c r="H114" s="19" t="str">
        <f>IF(ISBLANK( 'SOSYAL GÜVENLİK II ÖĞR'!L28)," ", 'SOSYAL GÜVENLİK II ÖĞR'!L28)</f>
        <v xml:space="preserve"> </v>
      </c>
      <c r="I114" s="15" t="str">
        <f>'SOSYAL GÜVENLİK II ÖĞR'!H28</f>
        <v>Öğr. Gör. Mustafa SOLMAZ</v>
      </c>
      <c r="J114" s="5" t="str">
        <f t="shared" si="39"/>
        <v xml:space="preserve"> </v>
      </c>
      <c r="K114" t="str">
        <f t="shared" si="37"/>
        <v>104Öğr. Gör. Tuğba Cansu TOPALLI</v>
      </c>
    </row>
    <row r="115" spans="1:11" ht="14.25" thickTop="1" thickBot="1">
      <c r="A115" t="str">
        <f>COUNTIF($J$8:J115,J115)+15&amp;J115</f>
        <v xml:space="preserve">58 </v>
      </c>
      <c r="B115" t="str">
        <f>COUNTIF($I$8:I115,I115)&amp;I115</f>
        <v>3Öğr. Gör. Elif ATAMAN</v>
      </c>
      <c r="C115" s="15" t="str">
        <f>'SOSYAL GÜVENLİK II ÖĞR'!B32</f>
        <v>SGP209</v>
      </c>
      <c r="D115" s="15" t="str">
        <f>'SOSYAL GÜVENLİK II ÖĞR'!C32</f>
        <v>Sigortacılık</v>
      </c>
      <c r="E115" s="19" t="str">
        <f>IF(ISBLANK( 'SOSYAL GÜVENLİK II ÖĞR'!I32)," ", 'SOSYAL GÜVENLİK II ÖĞR'!I32)</f>
        <v xml:space="preserve"> </v>
      </c>
      <c r="F115" s="19" t="str">
        <f>IF(ISBLANK( 'SOSYAL GÜVENLİK II ÖĞR'!J32)," ", 'SOSYAL GÜVENLİK II ÖĞR'!J32)</f>
        <v xml:space="preserve"> </v>
      </c>
      <c r="G115" s="19" t="str">
        <f>IF(ISBLANK( 'SOSYAL GÜVENLİK II ÖĞR'!K32)," ", 'SOSYAL GÜVENLİK II ÖĞR'!K32)</f>
        <v xml:space="preserve"> </v>
      </c>
      <c r="H115" s="19" t="str">
        <f>IF(ISBLANK( 'SOSYAL GÜVENLİK II ÖĞR'!L32)," ", 'SOSYAL GÜVENLİK II ÖĞR'!L32)</f>
        <v xml:space="preserve"> </v>
      </c>
      <c r="I115" s="15" t="str">
        <f>'SOSYAL GÜVENLİK II ÖĞR'!H32</f>
        <v>Öğr. Gör. Elif ATAMAN</v>
      </c>
      <c r="J115" s="5" t="str">
        <f t="shared" si="39"/>
        <v xml:space="preserve"> </v>
      </c>
      <c r="K115" t="str">
        <f t="shared" si="37"/>
        <v>105Öğr. Gör. Tuğba Cansu TOPALLI</v>
      </c>
    </row>
    <row r="116" spans="1:11" ht="14.25" thickTop="1" thickBot="1">
      <c r="A116" t="str">
        <f>COUNTIF($J$8:J116,J116)+15&amp;J116</f>
        <v xml:space="preserve">59 </v>
      </c>
      <c r="B116" t="str">
        <f>COUNTIF($I$8:I116,I116)&amp;I116</f>
        <v>6Öğr. Gör. Mustafa SOLMAZ</v>
      </c>
      <c r="C116" s="15" t="str">
        <f>'SOSYAL GÜVENLİK II ÖĞR'!B26</f>
        <v>SGP211</v>
      </c>
      <c r="D116" s="15" t="str">
        <f>'SOSYAL GÜVENLİK II ÖĞR'!C26</f>
        <v>Sigorta Hukuku</v>
      </c>
      <c r="E116" s="19" t="str">
        <f>IF(ISBLANK( 'SOSYAL GÜVENLİK II ÖĞR'!I26)," ", 'SOSYAL GÜVENLİK II ÖĞR'!I26)</f>
        <v xml:space="preserve"> </v>
      </c>
      <c r="F116" s="19" t="str">
        <f>IF(ISBLANK( 'SOSYAL GÜVENLİK II ÖĞR'!J26)," ", 'SOSYAL GÜVENLİK II ÖĞR'!J26)</f>
        <v xml:space="preserve"> </v>
      </c>
      <c r="G116" s="19" t="str">
        <f>IF(ISBLANK( 'SOSYAL GÜVENLİK II ÖĞR'!K26)," ", 'SOSYAL GÜVENLİK II ÖĞR'!K26)</f>
        <v xml:space="preserve"> </v>
      </c>
      <c r="H116" s="19" t="str">
        <f>IF(ISBLANK( 'SOSYAL GÜVENLİK II ÖĞR'!L26)," ", 'SOSYAL GÜVENLİK II ÖĞR'!L26)</f>
        <v xml:space="preserve"> </v>
      </c>
      <c r="I116" s="15" t="str">
        <f>'SOSYAL GÜVENLİK II ÖĞR'!H26</f>
        <v>Öğr. Gör. Mustafa SOLMAZ</v>
      </c>
      <c r="J116" s="5" t="str">
        <f t="shared" si="39"/>
        <v xml:space="preserve"> </v>
      </c>
      <c r="K116" t="str">
        <f t="shared" si="37"/>
        <v>106Öğr. Gör. Tuğba Cansu TOPALLI</v>
      </c>
    </row>
    <row r="117" spans="1:11" ht="14.25" thickTop="1" thickBot="1">
      <c r="A117" t="str">
        <f>COUNTIF($J$8:J117,J117)+15&amp;J117</f>
        <v xml:space="preserve">60 </v>
      </c>
      <c r="B117" t="str">
        <f>COUNTIF($I$8:I117,I117)&amp;I117</f>
        <v>6Öğr. Gör. Mürsel KAN</v>
      </c>
      <c r="C117" s="15" t="str">
        <f>'SOSYAL GÜVENLİK II ÖĞR'!B33</f>
        <v>SGP213</v>
      </c>
      <c r="D117" s="15" t="str">
        <f>'SOSYAL GÜVENLİK II ÖĞR'!C33</f>
        <v>Halkla İlişkiler</v>
      </c>
      <c r="E117" s="19" t="str">
        <f>IF(ISBLANK( 'SOSYAL GÜVENLİK II ÖĞR'!I33)," ", 'SOSYAL GÜVENLİK II ÖĞR'!I33)</f>
        <v xml:space="preserve"> </v>
      </c>
      <c r="F117" s="19" t="str">
        <f>IF(ISBLANK( 'SOSYAL GÜVENLİK II ÖĞR'!J33)," ", 'SOSYAL GÜVENLİK II ÖĞR'!J33)</f>
        <v xml:space="preserve"> </v>
      </c>
      <c r="G117" s="19" t="str">
        <f>IF(ISBLANK( 'SOSYAL GÜVENLİK II ÖĞR'!K33)," ", 'SOSYAL GÜVENLİK II ÖĞR'!K33)</f>
        <v xml:space="preserve"> </v>
      </c>
      <c r="H117" s="19" t="str">
        <f>IF(ISBLANK( 'SOSYAL GÜVENLİK II ÖĞR'!L33)," ", 'SOSYAL GÜVENLİK II ÖĞR'!L33)</f>
        <v xml:space="preserve"> </v>
      </c>
      <c r="I117" s="15" t="str">
        <f>'SOSYAL GÜVENLİK II ÖĞR'!H33</f>
        <v>Öğr. Gör. Mürsel KAN</v>
      </c>
      <c r="J117" s="5" t="str">
        <f t="shared" si="39"/>
        <v xml:space="preserve"> </v>
      </c>
      <c r="K117" t="str">
        <f t="shared" si="37"/>
        <v>107Öğr. Gör. Tuğba Cansu TOPALLI</v>
      </c>
    </row>
    <row r="118" spans="1:11" ht="14.25" thickTop="1" thickBot="1">
      <c r="A118" t="str">
        <f>COUNTIF($J$8:J118,J118)+15&amp;J118</f>
        <v xml:space="preserve">61 </v>
      </c>
      <c r="B118" t="str">
        <f>COUNTIF($I$8:I118,I118)&amp;I118</f>
        <v>3Öğr. Gör. Turgay YAVUZARSLAN</v>
      </c>
      <c r="C118" s="15" t="str">
        <f>'SOSYAL GÜVENLİK II ÖĞR'!B27</f>
        <v>SGP215</v>
      </c>
      <c r="D118" s="15" t="str">
        <f>'SOSYAL GÜVENLİK II ÖĞR'!C27</f>
        <v>Mali Tablolar Analizi</v>
      </c>
      <c r="E118" s="19" t="str">
        <f>IF(ISBLANK( 'SOSYAL GÜVENLİK II ÖĞR'!I27)," ", 'SOSYAL GÜVENLİK II ÖĞR'!I27)</f>
        <v xml:space="preserve"> </v>
      </c>
      <c r="F118" s="19" t="str">
        <f>IF(ISBLANK( 'SOSYAL GÜVENLİK II ÖĞR'!J27)," ", 'SOSYAL GÜVENLİK II ÖĞR'!J27)</f>
        <v xml:space="preserve"> </v>
      </c>
      <c r="G118" s="19" t="str">
        <f>IF(ISBLANK( 'SOSYAL GÜVENLİK II ÖĞR'!K27)," ", 'SOSYAL GÜVENLİK II ÖĞR'!K27)</f>
        <v xml:space="preserve"> </v>
      </c>
      <c r="H118" s="19" t="str">
        <f>IF(ISBLANK( 'SOSYAL GÜVENLİK II ÖĞR'!L27)," ", 'SOSYAL GÜVENLİK II ÖĞR'!L27)</f>
        <v xml:space="preserve"> </v>
      </c>
      <c r="I118" s="15" t="str">
        <f>'SOSYAL GÜVENLİK II ÖĞR'!H27</f>
        <v>Öğr. Gör. Turgay YAVUZARSLAN</v>
      </c>
      <c r="J118" s="5" t="str">
        <f t="shared" si="39"/>
        <v xml:space="preserve"> </v>
      </c>
      <c r="K118" t="str">
        <f t="shared" si="37"/>
        <v>108Öğr. Gör. Tuğba Cansu TOPALLI</v>
      </c>
    </row>
    <row r="119" spans="1:11" ht="14.25" thickTop="1" thickBot="1">
      <c r="A119" t="str">
        <f>COUNTIF($J$8:J119,J119)+15&amp;J119</f>
        <v xml:space="preserve">62 </v>
      </c>
      <c r="B119" t="str">
        <f>COUNTIF($I$8:I119,I119)&amp;I119</f>
        <v>7Öğr. Gör. Mustafa SOLMAZ</v>
      </c>
      <c r="C119" s="15" t="str">
        <f>'SOSYAL GÜVENLİK II ÖĞR'!B29</f>
        <v>SGP217</v>
      </c>
      <c r="D119" s="15" t="str">
        <f>'SOSYAL GÜVENLİK II ÖĞR'!C29</f>
        <v>Vergi Hukuku</v>
      </c>
      <c r="E119" s="19" t="str">
        <f>IF(ISBLANK( 'SOSYAL GÜVENLİK II ÖĞR'!I29)," ", 'SOSYAL GÜVENLİK II ÖĞR'!I29)</f>
        <v xml:space="preserve"> </v>
      </c>
      <c r="F119" s="19" t="str">
        <f>IF(ISBLANK( 'SOSYAL GÜVENLİK II ÖĞR'!J29)," ", 'SOSYAL GÜVENLİK II ÖĞR'!J29)</f>
        <v xml:space="preserve"> </v>
      </c>
      <c r="G119" s="19" t="str">
        <f>IF(ISBLANK( 'SOSYAL GÜVENLİK II ÖĞR'!K29)," ", 'SOSYAL GÜVENLİK II ÖĞR'!K29)</f>
        <v xml:space="preserve"> </v>
      </c>
      <c r="H119" s="19" t="str">
        <f>IF(ISBLANK( 'SOSYAL GÜVENLİK II ÖĞR'!L29)," ", 'SOSYAL GÜVENLİK II ÖĞR'!L29)</f>
        <v xml:space="preserve"> </v>
      </c>
      <c r="I119" s="15" t="str">
        <f>'SOSYAL GÜVENLİK II ÖĞR'!H29</f>
        <v>Öğr. Gör. Mustafa SOLMAZ</v>
      </c>
      <c r="J119" s="5" t="str">
        <f t="shared" si="39"/>
        <v xml:space="preserve"> </v>
      </c>
      <c r="K119" t="str">
        <f t="shared" si="37"/>
        <v>109Öğr. Gör. Tuğba Cansu TOPALLI</v>
      </c>
    </row>
    <row r="120" spans="1:11" ht="13.5" thickTop="1">
      <c r="A120" t="str">
        <f>COUNTIF($J$8:J120,J120)+15&amp;J120</f>
        <v xml:space="preserve">63 </v>
      </c>
      <c r="B120" t="str">
        <f>COUNTIF($I$8:I120,I120)&amp;I120</f>
        <v>4Öğr. Gör. Dr. Azize Zehra ÇELENLİ BAŞARAN</v>
      </c>
      <c r="C120" s="15" t="str">
        <f>'SOSYAL GÜVENLİK II ÖĞR'!B34</f>
        <v>SGP219</v>
      </c>
      <c r="D120" s="15" t="str">
        <f>'SOSYAL GÜVENLİK II ÖĞR'!C34</f>
        <v>Finansal Yatırım Araçları</v>
      </c>
      <c r="E120" s="19" t="str">
        <f>IF(ISBLANK( 'SOSYAL GÜVENLİK II ÖĞR'!I34)," ", 'SOSYAL GÜVENLİK II ÖĞR'!I34)</f>
        <v xml:space="preserve"> </v>
      </c>
      <c r="F120" s="19" t="str">
        <f>IF(ISBLANK( 'SOSYAL GÜVENLİK II ÖĞR'!J34)," ", 'SOSYAL GÜVENLİK II ÖĞR'!J34)</f>
        <v xml:space="preserve"> </v>
      </c>
      <c r="G120" s="19" t="str">
        <f>IF(ISBLANK( 'SOSYAL GÜVENLİK II ÖĞR'!K34)," ", 'SOSYAL GÜVENLİK II ÖĞR'!K34)</f>
        <v xml:space="preserve"> </v>
      </c>
      <c r="H120" s="19" t="str">
        <f>IF(ISBLANK( 'SOSYAL GÜVENLİK II ÖĞR'!L34)," ", 'SOSYAL GÜVENLİK II ÖĞR'!L34)</f>
        <v xml:space="preserve"> </v>
      </c>
      <c r="I120" s="15" t="str">
        <f>'SOSYAL GÜVENLİK II ÖĞR'!H34</f>
        <v>Öğr. Gör. Dr. Azize Zehra ÇELENLİ BAŞARAN</v>
      </c>
      <c r="J120" s="5" t="str">
        <f t="shared" si="39"/>
        <v xml:space="preserve"> </v>
      </c>
      <c r="K120" t="str">
        <f t="shared" si="37"/>
        <v>110Öğr. Gör. Tuğba Cansu TOPALLI</v>
      </c>
    </row>
    <row r="121" spans="1:11" ht="13.5" thickBot="1">
      <c r="A121" t="str">
        <f>COUNTIF($J$8:J121,J121)+15&amp;J121</f>
        <v>16</v>
      </c>
      <c r="B121" t="str">
        <f>COUNTIF($I$8:I121,I121)&amp;I121</f>
        <v>0</v>
      </c>
      <c r="K121" t="str">
        <f t="shared" si="37"/>
        <v>111Öğr. Gör. Tuğba Cansu TOPALLI</v>
      </c>
    </row>
    <row r="122" spans="1:11" ht="28.5" thickTop="1" thickBot="1">
      <c r="A122" t="str">
        <f>COUNTIF($J$8:J122,J122)+15&amp;J122</f>
        <v>23ÖĞR. SAYISI</v>
      </c>
      <c r="B122" t="str">
        <f>COUNTIF($I$8:I122,I122)&amp;I122</f>
        <v>0</v>
      </c>
      <c r="C122" s="3" t="s">
        <v>23</v>
      </c>
      <c r="D122" s="3" t="s">
        <v>0</v>
      </c>
      <c r="E122" s="17" t="s">
        <v>8</v>
      </c>
      <c r="F122" s="25" t="s">
        <v>1</v>
      </c>
      <c r="G122" s="4" t="s">
        <v>9</v>
      </c>
      <c r="H122" s="4" t="s">
        <v>25</v>
      </c>
      <c r="I122" s="4"/>
      <c r="J122" s="4" t="s">
        <v>25</v>
      </c>
      <c r="K122" t="str">
        <f t="shared" si="37"/>
        <v>112Öğr. Gör. Tuğba Cansu TOPALLI</v>
      </c>
    </row>
    <row r="123" spans="1:11" ht="14.25" thickTop="1" thickBot="1">
      <c r="A123" t="str">
        <f>COUNTIF($J$8:J123,J123)+15&amp;J123</f>
        <v>18Öğr. Gör. Tuğba Cansu TOPALLI</v>
      </c>
      <c r="B123" t="str">
        <f>COUNTIF($I$8:I123,I123)&amp;I123</f>
        <v>4Öğr. Gör. Turgay YAVUZARSLAN</v>
      </c>
      <c r="C123" s="5" t="str">
        <f>'BANKA VE SİGORTA'!B16</f>
        <v>BAN 101</v>
      </c>
      <c r="D123" s="5" t="str">
        <f>'BANKA VE SİGORTA'!C16</f>
        <v>GENEL MUHASEBE I</v>
      </c>
      <c r="E123" s="19" t="str">
        <f>IF(ISBLANK('BANKA VE SİGORTA'!I16)," ", 'BANKA VE SİGORTA'!I16)</f>
        <v>Öğr. Gör. AslıTOSYALI KARADAĞ</v>
      </c>
      <c r="F123" s="19" t="str">
        <f>IF(ISBLANK('BANKA VE SİGORTA'!J16)," ", 'BANKA VE SİGORTA'!J16)</f>
        <v>Öğr. Gör. Tuğba Cansu TOPALLI</v>
      </c>
      <c r="G123" s="19" t="str">
        <f>IF(ISBLANK('BANKA VE SİGORTA'!K16)," ", 'BANKA VE SİGORTA'!K16)</f>
        <v xml:space="preserve"> </v>
      </c>
      <c r="H123" s="19" t="str">
        <f>IF(ISBLANK('BANKA VE SİGORTA'!L16)," ", 'BANKA VE SİGORTA'!L16)</f>
        <v xml:space="preserve"> </v>
      </c>
      <c r="I123" s="5" t="str">
        <f>'BANKA VE SİGORTA'!H16</f>
        <v>Öğr. Gör. Turgay YAVUZARSLAN</v>
      </c>
      <c r="J123" s="5" t="str">
        <f t="shared" ref="J123:J131" si="40">IF(OR(E123=O$4,F123=O$4,G123=O$4,H123=O$4),O$4," ")</f>
        <v>Öğr. Gör. Tuğba Cansu TOPALLI</v>
      </c>
      <c r="K123" t="str">
        <f t="shared" si="37"/>
        <v>113Öğr. Gör. Tuğba Cansu TOPALLI</v>
      </c>
    </row>
    <row r="124" spans="1:11" ht="14.25" thickTop="1" thickBot="1">
      <c r="A124" t="str">
        <f>COUNTIF($J$8:J124,J124)+15&amp;J124</f>
        <v xml:space="preserve">64 </v>
      </c>
      <c r="B124" t="str">
        <f>COUNTIF($I$8:I124,I124)&amp;I124</f>
        <v>5Öğr. Gör. Ömer YILMAZ</v>
      </c>
      <c r="C124" s="5" t="str">
        <f>'BANKA VE SİGORTA'!B13</f>
        <v>BAN 103</v>
      </c>
      <c r="D124" s="5" t="str">
        <f>'BANKA VE SİGORTA'!C13</f>
        <v>GENEL İŞLETME</v>
      </c>
      <c r="E124" s="19" t="str">
        <f>IF(ISBLANK('BANKA VE SİGORTA'!I13)," ", 'BANKA VE SİGORTA'!I13)</f>
        <v>Öğr. Gör. Abdulkadir ERYILMAZ</v>
      </c>
      <c r="F124" s="19" t="str">
        <f>IF(ISBLANK('BANKA VE SİGORTA'!J13)," ", 'BANKA VE SİGORTA'!J13)</f>
        <v>Öğr. Gör. Mustafa SOLMAZ</v>
      </c>
      <c r="G124" s="19" t="str">
        <f>IF(ISBLANK('BANKA VE SİGORTA'!K13)," ", 'BANKA VE SİGORTA'!K13)</f>
        <v xml:space="preserve"> </v>
      </c>
      <c r="H124" s="19" t="str">
        <f>IF(ISBLANK('BANKA VE SİGORTA'!L13)," ", 'BANKA VE SİGORTA'!L13)</f>
        <v xml:space="preserve"> </v>
      </c>
      <c r="I124" s="5" t="str">
        <f>'BANKA VE SİGORTA'!H13</f>
        <v>Öğr. Gör. Ömer YILMAZ</v>
      </c>
      <c r="J124" s="5" t="str">
        <f t="shared" si="40"/>
        <v xml:space="preserve"> </v>
      </c>
      <c r="K124" t="str">
        <f t="shared" si="37"/>
        <v>114Öğr. Gör. Tuğba Cansu TOPALLI</v>
      </c>
    </row>
    <row r="125" spans="1:11" ht="14.25" thickTop="1" thickBot="1">
      <c r="A125" t="str">
        <f>COUNTIF($J$8:J125,J125)+15&amp;J125</f>
        <v xml:space="preserve">65 </v>
      </c>
      <c r="B125" t="str">
        <f>COUNTIF($I$8:I125,I125)&amp;I125</f>
        <v>8Öğr. Gör. Muharrem Selçuk ÖZKAN</v>
      </c>
      <c r="C125" s="5" t="str">
        <f>'BANKA VE SİGORTA'!B19</f>
        <v>BAN 107</v>
      </c>
      <c r="D125" s="5" t="str">
        <f>'BANKA VE SİGORTA'!C19</f>
        <v>TEMEL HUKUK</v>
      </c>
      <c r="E125" s="19" t="str">
        <f>IF(ISBLANK('BANKA VE SİGORTA'!I19)," ", 'BANKA VE SİGORTA'!I19)</f>
        <v>Öğr. Gör. Serkan VARAN</v>
      </c>
      <c r="F125" s="19" t="str">
        <f>IF(ISBLANK('BANKA VE SİGORTA'!J19)," ", 'BANKA VE SİGORTA'!J19)</f>
        <v>Öğr. Gör. Hakan Can ALTUNAY</v>
      </c>
      <c r="G125" s="19" t="str">
        <f>IF(ISBLANK('BANKA VE SİGORTA'!K19)," ", 'BANKA VE SİGORTA'!K19)</f>
        <v xml:space="preserve"> </v>
      </c>
      <c r="H125" s="19" t="str">
        <f>IF(ISBLANK('BANKA VE SİGORTA'!L19)," ", 'BANKA VE SİGORTA'!L19)</f>
        <v xml:space="preserve"> </v>
      </c>
      <c r="I125" s="5" t="str">
        <f>'BANKA VE SİGORTA'!H19</f>
        <v>Öğr. Gör. Muharrem Selçuk ÖZKAN</v>
      </c>
      <c r="J125" s="5" t="str">
        <f t="shared" si="40"/>
        <v xml:space="preserve"> </v>
      </c>
      <c r="K125" t="str">
        <f t="shared" si="37"/>
        <v>115Öğr. Gör. Tuğba Cansu TOPALLI</v>
      </c>
    </row>
    <row r="126" spans="1:11" ht="14.25" thickTop="1" thickBot="1">
      <c r="A126" t="str">
        <f>COUNTIF($J$8:J126,J126)+15&amp;J126</f>
        <v xml:space="preserve">66 </v>
      </c>
      <c r="B126" t="str">
        <f>COUNTIF($I$8:I126,I126)&amp;I126</f>
        <v>3Dr. Öğretim Üyesi EVREN ERGÜN</v>
      </c>
      <c r="C126" s="5" t="str">
        <f>'BANKA VE SİGORTA'!B18</f>
        <v>BAN 127</v>
      </c>
      <c r="D126" s="5" t="str">
        <f>'BANKA VE SİGORTA'!C18</f>
        <v>MESLEKİ MATEMATİK</v>
      </c>
      <c r="E126" s="19" t="str">
        <f>IF(ISBLANK('BANKA VE SİGORTA'!I18)," ", 'BANKA VE SİGORTA'!I18)</f>
        <v>Öğr. Gör. Dr. Azize Zehra ÇELENLİ BAŞARAN</v>
      </c>
      <c r="F126" s="19" t="str">
        <f>IF(ISBLANK('BANKA VE SİGORTA'!J18)," ", 'BANKA VE SİGORTA'!J18)</f>
        <v>Öğr. Gör. Tunahan BİLGİN</v>
      </c>
      <c r="G126" s="19" t="str">
        <f>IF(ISBLANK('BANKA VE SİGORTA'!K18)," ", 'BANKA VE SİGORTA'!K18)</f>
        <v xml:space="preserve"> </v>
      </c>
      <c r="H126" s="19" t="str">
        <f>IF(ISBLANK('BANKA VE SİGORTA'!L18)," ", 'BANKA VE SİGORTA'!L18)</f>
        <v xml:space="preserve"> </v>
      </c>
      <c r="I126" s="5" t="str">
        <f>'BANKA VE SİGORTA'!H18</f>
        <v>Dr. Öğretim Üyesi EVREN ERGÜN</v>
      </c>
      <c r="J126" s="5" t="str">
        <f t="shared" si="40"/>
        <v xml:space="preserve"> </v>
      </c>
      <c r="K126" t="str">
        <f t="shared" si="37"/>
        <v>116Öğr. Gör. Tuğba Cansu TOPALLI</v>
      </c>
    </row>
    <row r="127" spans="1:11" ht="14.25" thickTop="1" thickBot="1">
      <c r="A127" t="str">
        <f>COUNTIF($J$8:J127,J127)+15&amp;J127</f>
        <v xml:space="preserve">67 </v>
      </c>
      <c r="B127" t="str">
        <f>COUNTIF($I$8:I127,I127)&amp;I127</f>
        <v>1Öğr. Gör. AslıTOSYALI KARADAĞ</v>
      </c>
      <c r="C127" s="5" t="str">
        <f>'BANKA VE SİGORTA'!B15</f>
        <v>BAN 131</v>
      </c>
      <c r="D127" s="5" t="str">
        <f>'BANKA VE SİGORTA'!C15</f>
        <v>İŞ SAĞLIĞI VE GÜVENLİĞİ</v>
      </c>
      <c r="E127" s="19" t="str">
        <f>IF(ISBLANK('BANKA VE SİGORTA'!I15)," ", 'BANKA VE SİGORTA'!I15)</f>
        <v xml:space="preserve"> </v>
      </c>
      <c r="F127" s="19" t="str">
        <f>IF(ISBLANK('BANKA VE SİGORTA'!J15)," ", 'BANKA VE SİGORTA'!J15)</f>
        <v xml:space="preserve"> </v>
      </c>
      <c r="G127" s="19" t="str">
        <f>IF(ISBLANK('BANKA VE SİGORTA'!K15)," ", 'BANKA VE SİGORTA'!K15)</f>
        <v xml:space="preserve"> </v>
      </c>
      <c r="H127" s="19" t="str">
        <f>IF(ISBLANK('BANKA VE SİGORTA'!L15)," ", 'BANKA VE SİGORTA'!L15)</f>
        <v xml:space="preserve"> </v>
      </c>
      <c r="I127" s="5" t="str">
        <f>'BANKA VE SİGORTA'!H15</f>
        <v>Öğr. Gör. AslıTOSYALI KARADAĞ</v>
      </c>
      <c r="J127" s="5" t="str">
        <f t="shared" si="40"/>
        <v xml:space="preserve"> </v>
      </c>
      <c r="K127" t="str">
        <f t="shared" si="37"/>
        <v>117Öğr. Gör. Tuğba Cansu TOPALLI</v>
      </c>
    </row>
    <row r="128" spans="1:11" ht="14.25" thickTop="1" thickBot="1">
      <c r="A128" t="str">
        <f>COUNTIF($J$8:J128,J128)+15&amp;J128</f>
        <v xml:space="preserve">68 </v>
      </c>
      <c r="B128" t="str">
        <f>COUNTIF($I$8:I128,I128)&amp;I128</f>
        <v>5Öğr. Gör. Seval ŞENGEZER</v>
      </c>
      <c r="C128" s="5" t="str">
        <f>'BANKA VE SİGORTA'!B17</f>
        <v>BAN105</v>
      </c>
      <c r="D128" s="5" t="str">
        <f>'BANKA VE SİGORTA'!C17</f>
        <v>GENEL EKONOMİ</v>
      </c>
      <c r="E128" s="19" t="str">
        <f>IF(ISBLANK('BANKA VE SİGORTA'!I17)," ", 'BANKA VE SİGORTA'!I17)</f>
        <v>Öğr. Gör. Mustafa SOLMAZ</v>
      </c>
      <c r="F128" s="19" t="str">
        <f>IF(ISBLANK('BANKA VE SİGORTA'!J17)," ", 'BANKA VE SİGORTA'!J17)</f>
        <v>Öğr. Gör. Hakan Can ALTUNAY</v>
      </c>
      <c r="G128" s="19" t="str">
        <f>IF(ISBLANK('BANKA VE SİGORTA'!K17)," ", 'BANKA VE SİGORTA'!K17)</f>
        <v xml:space="preserve"> </v>
      </c>
      <c r="H128" s="19" t="str">
        <f>IF(ISBLANK('BANKA VE SİGORTA'!L17)," ", 'BANKA VE SİGORTA'!L17)</f>
        <v xml:space="preserve"> </v>
      </c>
      <c r="I128" s="5" t="str">
        <f>'BANKA VE SİGORTA'!H17</f>
        <v>Öğr. Gör. Seval ŞENGEZER</v>
      </c>
      <c r="J128" s="5" t="str">
        <f t="shared" si="40"/>
        <v xml:space="preserve"> </v>
      </c>
      <c r="K128" t="str">
        <f t="shared" si="37"/>
        <v>118Öğr. Gör. Tuğba Cansu TOPALLI</v>
      </c>
    </row>
    <row r="129" spans="1:23" ht="14.25" thickTop="1" thickBot="1">
      <c r="A129" t="str">
        <f>COUNTIF($J$8:J129,J129)+15&amp;J129</f>
        <v xml:space="preserve">69 </v>
      </c>
      <c r="B129" t="str">
        <f>COUNTIF($I$8:I129,I129)&amp;I129</f>
        <v>3Öğr. Gör. Abdulkadir ERYILMAZ</v>
      </c>
      <c r="C129" s="5" t="str">
        <f>'BANKA VE SİGORTA'!B11</f>
        <v>BAN123</v>
      </c>
      <c r="D129" s="5" t="str">
        <f>'BANKA VE SİGORTA'!C11</f>
        <v>GENEL BANKACILIK</v>
      </c>
      <c r="E129" s="19" t="str">
        <f>IF(ISBLANK('BANKA VE SİGORTA'!I11)," ", 'BANKA VE SİGORTA'!I11)</f>
        <v>Öğr. Gör. Neslihan YONDEMİR ÇALIŞKAN</v>
      </c>
      <c r="F129" s="19" t="str">
        <f>IF(ISBLANK('BANKA VE SİGORTA'!J11)," ", 'BANKA VE SİGORTA'!J11)</f>
        <v xml:space="preserve"> </v>
      </c>
      <c r="G129" s="19" t="str">
        <f>IF(ISBLANK('BANKA VE SİGORTA'!K11)," ", 'BANKA VE SİGORTA'!K11)</f>
        <v xml:space="preserve"> </v>
      </c>
      <c r="H129" s="19" t="str">
        <f>IF(ISBLANK('BANKA VE SİGORTA'!L11)," ", 'BANKA VE SİGORTA'!L11)</f>
        <v xml:space="preserve"> </v>
      </c>
      <c r="I129" s="5" t="str">
        <f>'BANKA VE SİGORTA'!H11</f>
        <v>Öğr. Gör. Abdulkadir ERYILMAZ</v>
      </c>
      <c r="J129" s="5" t="str">
        <f t="shared" si="40"/>
        <v xml:space="preserve"> </v>
      </c>
      <c r="K129" t="str">
        <f t="shared" si="37"/>
        <v>119Öğr. Gör. Tuğba Cansu TOPALLI</v>
      </c>
    </row>
    <row r="130" spans="1:23" ht="14.25" thickTop="1" thickBot="1">
      <c r="A130" t="str">
        <f>COUNTIF($J$8:J130,J130)+15&amp;J130</f>
        <v xml:space="preserve">70 </v>
      </c>
      <c r="B130" t="str">
        <f>COUNTIF($I$8:I130,I130)&amp;I130</f>
        <v>4Öğr. Gör. Elif ATAMAN</v>
      </c>
      <c r="C130" s="5" t="str">
        <f>'BANKA VE SİGORTA'!B14</f>
        <v>BAN125</v>
      </c>
      <c r="D130" s="5" t="str">
        <f>'BANKA VE SİGORTA'!C14</f>
        <v>SİGORTACILIĞA GİRİŞ</v>
      </c>
      <c r="E130" s="19" t="str">
        <f>IF(ISBLANK('BANKA VE SİGORTA'!I14)," ", 'BANKA VE SİGORTA'!I14)</f>
        <v>Öğr. Gör. Neslihan YONDEMİR ÇALIŞKAN</v>
      </c>
      <c r="F130" s="19" t="str">
        <f>IF(ISBLANK('BANKA VE SİGORTA'!J14)," ", 'BANKA VE SİGORTA'!J14)</f>
        <v xml:space="preserve"> </v>
      </c>
      <c r="G130" s="19" t="str">
        <f>IF(ISBLANK('BANKA VE SİGORTA'!K14)," ", 'BANKA VE SİGORTA'!K14)</f>
        <v xml:space="preserve"> </v>
      </c>
      <c r="H130" s="19" t="str">
        <f>IF(ISBLANK('BANKA VE SİGORTA'!L14)," ", 'BANKA VE SİGORTA'!L14)</f>
        <v xml:space="preserve"> </v>
      </c>
      <c r="I130" s="5" t="str">
        <f>'BANKA VE SİGORTA'!H14</f>
        <v>Öğr. Gör. Elif ATAMAN</v>
      </c>
      <c r="J130" s="5" t="str">
        <f t="shared" si="40"/>
        <v xml:space="preserve"> </v>
      </c>
      <c r="K130" t="str">
        <f t="shared" si="37"/>
        <v>120Öğr. Gör. Tuğba Cansu TOPALLI</v>
      </c>
    </row>
    <row r="131" spans="1:23" ht="14.25" thickTop="1" thickBot="1">
      <c r="A131" t="str">
        <f>COUNTIF($J$8:J131,J131)+15&amp;J131</f>
        <v>19Öğr. Gör. Tuğba Cansu TOPALLI</v>
      </c>
      <c r="B131" t="str">
        <f>COUNTIF($I$8:I131,I131)&amp;I131</f>
        <v>3Öğr. Gör. Serkan VARAN</v>
      </c>
      <c r="C131" s="5" t="str">
        <f>'BANKA VE SİGORTA'!B12</f>
        <v>BAN129</v>
      </c>
      <c r="D131" s="5" t="str">
        <f>'BANKA VE SİGORTA'!C12</f>
        <v>OFİS PROGRAMLARI</v>
      </c>
      <c r="E131" s="19" t="str">
        <f>IF(ISBLANK('BANKA VE SİGORTA'!I12)," ", 'BANKA VE SİGORTA'!I12)</f>
        <v>Öğr. Gör. Muharrem Selçuk ÖZKAN</v>
      </c>
      <c r="F131" s="19" t="str">
        <f>IF(ISBLANK('BANKA VE SİGORTA'!J12)," ", 'BANKA VE SİGORTA'!J12)</f>
        <v>Öğr. Gör. Neslihan YONDEMİR ÇALIŞKAN</v>
      </c>
      <c r="G131" s="19" t="str">
        <f>IF(ISBLANK('BANKA VE SİGORTA'!K12)," ", 'BANKA VE SİGORTA'!K12)</f>
        <v>Öğr. Gör. Tuğba Cansu TOPALLI</v>
      </c>
      <c r="H131" s="19" t="str">
        <f>IF(ISBLANK('BANKA VE SİGORTA'!L12)," ", 'BANKA VE SİGORTA'!L12)</f>
        <v xml:space="preserve"> </v>
      </c>
      <c r="I131" s="5" t="str">
        <f>'BANKA VE SİGORTA'!H12</f>
        <v>Öğr. Gör. Serkan VARAN</v>
      </c>
      <c r="J131" s="5" t="str">
        <f t="shared" si="40"/>
        <v>Öğr. Gör. Tuğba Cansu TOPALLI</v>
      </c>
      <c r="K131" t="str">
        <f t="shared" si="37"/>
        <v>121Öğr. Gör. Tuğba Cansu TOPALLI</v>
      </c>
    </row>
    <row r="132" spans="1:23" ht="14.25" thickTop="1" thickBot="1">
      <c r="A132" t="e">
        <f>COUNTIF($J$8:J132,J132)+15&amp;J132</f>
        <v>#REF!</v>
      </c>
      <c r="B132" t="e">
        <f>COUNTIF($I$8:I132,I132)&amp;I132</f>
        <v>#REF!</v>
      </c>
      <c r="C132" s="5" t="e">
        <f>'BANKA VE SİGORTA'!#REF!</f>
        <v>#REF!</v>
      </c>
      <c r="D132" s="5" t="e">
        <f>'BANKA VE SİGORTA'!#REF!</f>
        <v>#REF!</v>
      </c>
      <c r="E132" s="19" t="str">
        <f>IF(ISBLANK('BANKA VE SİGORTA'!I21)," ", 'BANKA VE SİGORTA'!I21)</f>
        <v xml:space="preserve"> </v>
      </c>
      <c r="F132" s="19" t="str">
        <f>IF(ISBLANK('BANKA VE SİGORTA'!J21)," ", 'BANKA VE SİGORTA'!J21)</f>
        <v xml:space="preserve"> </v>
      </c>
      <c r="G132" s="19" t="str">
        <f>IF(ISBLANK('BANKA VE SİGORTA'!K21)," ", 'BANKA VE SİGORTA'!K21)</f>
        <v xml:space="preserve"> </v>
      </c>
      <c r="H132" s="19" t="str">
        <f>IF(ISBLANK('BANKA VE SİGORTA'!L21)," ", 'BANKA VE SİGORTA'!L21)</f>
        <v xml:space="preserve"> </v>
      </c>
      <c r="I132" s="5" t="e">
        <f>'BANKA VE SİGORTA'!#REF!</f>
        <v>#REF!</v>
      </c>
      <c r="J132" s="5" t="e">
        <f>'BANKA VE SİGORTA'!#REF!</f>
        <v>#REF!</v>
      </c>
      <c r="K132" t="str">
        <f t="shared" si="37"/>
        <v>122Öğr. Gör. Tuğba Cansu TOPALLI</v>
      </c>
      <c r="U132"/>
      <c r="W132"/>
    </row>
    <row r="133" spans="1:23" ht="14.25" thickTop="1" thickBot="1">
      <c r="A133" t="e">
        <f>COUNTIF($J$8:J133,J133)+15&amp;J133</f>
        <v>#REF!</v>
      </c>
      <c r="B133" t="str">
        <f>COUNTIF($I$8:I133,I133)&amp;I133</f>
        <v>10</v>
      </c>
      <c r="C133" s="5">
        <f>'BANKA VE SİGORTA'!B21</f>
        <v>0</v>
      </c>
      <c r="D133" s="5">
        <f>'BANKA VE SİGORTA'!C21</f>
        <v>0</v>
      </c>
      <c r="E133" s="19" t="str">
        <f>IF(ISBLANK('BANKA VE SİGORTA'!I22)," ", 'BANKA VE SİGORTA'!I22)</f>
        <v xml:space="preserve"> </v>
      </c>
      <c r="F133" s="19" t="str">
        <f>IF(ISBLANK('BANKA VE SİGORTA'!J22)," ", 'BANKA VE SİGORTA'!J22)</f>
        <v xml:space="preserve"> </v>
      </c>
      <c r="G133" s="19" t="str">
        <f>IF(ISBLANK('BANKA VE SİGORTA'!K22)," ", 'BANKA VE SİGORTA'!K22)</f>
        <v xml:space="preserve"> </v>
      </c>
      <c r="H133" s="19" t="str">
        <f>IF(ISBLANK('BANKA VE SİGORTA'!L22)," ", 'BANKA VE SİGORTA'!L22)</f>
        <v xml:space="preserve"> </v>
      </c>
      <c r="I133" s="5">
        <f>'BANKA VE SİGORTA'!H21</f>
        <v>0</v>
      </c>
      <c r="J133" s="5" t="e">
        <f>'BANKA VE SİGORTA'!#REF!</f>
        <v>#REF!</v>
      </c>
      <c r="K133" t="str">
        <f t="shared" si="37"/>
        <v>123Öğr. Gör. Tuğba Cansu TOPALLI</v>
      </c>
      <c r="L133" s="27"/>
      <c r="N133"/>
      <c r="O133" s="69"/>
      <c r="P133" t="s">
        <v>443</v>
      </c>
      <c r="Q133" s="67"/>
      <c r="R133"/>
      <c r="U133"/>
      <c r="W133"/>
    </row>
    <row r="134" spans="1:23" ht="14.25" thickTop="1" thickBot="1">
      <c r="A134" t="str">
        <f>COUNTIF($J$8:J134,J134)+15&amp;J134</f>
        <v>16</v>
      </c>
      <c r="B134" t="str">
        <f>COUNTIF($I$8:I134,I134)&amp;I134</f>
        <v>1</v>
      </c>
      <c r="C134" s="5"/>
      <c r="D134" s="5"/>
      <c r="E134" s="19"/>
      <c r="F134" s="29"/>
      <c r="G134" s="5"/>
      <c r="H134" s="5"/>
      <c r="I134" s="5"/>
      <c r="J134" s="5"/>
      <c r="K134" t="str">
        <f t="shared" si="37"/>
        <v>124Öğr. Gör. Tuğba Cansu TOPALLI</v>
      </c>
      <c r="L134" s="27"/>
      <c r="N134"/>
      <c r="O134" s="69"/>
      <c r="P134"/>
      <c r="Q134" s="67"/>
      <c r="R134"/>
      <c r="U134"/>
      <c r="W134"/>
    </row>
    <row r="135" spans="1:23" ht="13.5" thickTop="1">
      <c r="A135" t="str">
        <f>COUNTIF($J$8:J135,J135)+15&amp;J135</f>
        <v>16</v>
      </c>
      <c r="B135" t="str">
        <f>COUNTIF($I$8:I135,I135)&amp;I135</f>
        <v>1</v>
      </c>
      <c r="C135" s="5"/>
      <c r="D135" s="5"/>
      <c r="E135" s="19"/>
      <c r="F135" s="29"/>
      <c r="G135" s="5"/>
      <c r="H135" s="5"/>
      <c r="I135" s="5"/>
      <c r="J135" s="5"/>
      <c r="K135" t="str">
        <f t="shared" si="37"/>
        <v>125Öğr. Gör. Tuğba Cansu TOPALLI</v>
      </c>
      <c r="L135" s="27"/>
      <c r="N135"/>
      <c r="O135" s="69"/>
      <c r="P135"/>
      <c r="Q135" s="67"/>
      <c r="R135"/>
    </row>
    <row r="136" spans="1:23">
      <c r="A136" t="str">
        <f>COUNTIF($J$8:J136,J136)+15&amp;J136</f>
        <v>16</v>
      </c>
      <c r="B136" t="str">
        <f>COUNTIF($I$8:I136,I136)&amp;I136</f>
        <v>1</v>
      </c>
      <c r="C136" s="1"/>
      <c r="D136" s="1"/>
      <c r="E136" s="31"/>
      <c r="F136" s="28"/>
      <c r="G136" s="2"/>
      <c r="H136" s="2"/>
      <c r="I136" s="2"/>
      <c r="J136" s="2"/>
      <c r="K136" t="str">
        <f t="shared" si="37"/>
        <v>126Öğr. Gör. Tuğba Cansu TOPALLI</v>
      </c>
    </row>
    <row r="137" spans="1:23" ht="13.5" thickBot="1">
      <c r="A137" t="str">
        <f>COUNTIF($J$8:J137,J137)+15&amp;J137</f>
        <v>16</v>
      </c>
      <c r="B137" t="str">
        <f>COUNTIF($I$8:I137,I137)&amp;I137</f>
        <v>1</v>
      </c>
      <c r="C137" s="438" t="s">
        <v>5</v>
      </c>
      <c r="D137" s="438"/>
      <c r="E137" s="438"/>
      <c r="F137" s="438"/>
      <c r="G137" s="438"/>
      <c r="H137" s="438"/>
      <c r="I137" s="438"/>
      <c r="J137" s="438"/>
      <c r="K137" t="str">
        <f t="shared" si="37"/>
        <v>127Öğr. Gör. Tuğba Cansu TOPALLI</v>
      </c>
    </row>
    <row r="138" spans="1:23" ht="28.5" thickTop="1" thickBot="1">
      <c r="A138" t="str">
        <f>COUNTIF($J$8:J138,J138)+15&amp;J138</f>
        <v>24ÖĞR. SAYISI</v>
      </c>
      <c r="B138" t="str">
        <f>COUNTIF($I$8:I138,I138)&amp;I138</f>
        <v>1</v>
      </c>
      <c r="C138" s="3" t="s">
        <v>24</v>
      </c>
      <c r="D138" s="3" t="s">
        <v>0</v>
      </c>
      <c r="E138" s="17" t="s">
        <v>6</v>
      </c>
      <c r="F138" s="25" t="s">
        <v>1</v>
      </c>
      <c r="G138" s="4" t="s">
        <v>2</v>
      </c>
      <c r="H138" s="4" t="s">
        <v>25</v>
      </c>
      <c r="I138" s="4"/>
      <c r="J138" s="4" t="s">
        <v>25</v>
      </c>
      <c r="K138" t="str">
        <f t="shared" si="37"/>
        <v>128Öğr. Gör. Tuğba Cansu TOPALLI</v>
      </c>
    </row>
    <row r="139" spans="1:23" ht="14.25" thickTop="1" thickBot="1">
      <c r="A139" t="str">
        <f>COUNTIF($J$8:J139,J139)+15&amp;J139</f>
        <v xml:space="preserve">71 </v>
      </c>
      <c r="B139" t="str">
        <f>COUNTIF($I$8:I139,I139)&amp;I139</f>
        <v>8Öğr. Gör. Mustafa SOLMAZ</v>
      </c>
      <c r="C139" s="15" t="str">
        <f>'BANKA VE SİGORTA'!B26</f>
        <v>BAN203</v>
      </c>
      <c r="D139" s="15" t="str">
        <f>'BANKA VE SİGORTA'!C26</f>
        <v>Bankacılık ve Sigorta Hukuku</v>
      </c>
      <c r="E139" s="19" t="str">
        <f>IF(ISBLANK('BANKA VE SİGORTA'!I26)," ", 'BANKA VE SİGORTA'!I26)</f>
        <v>Öğr. Gör. AslıTOSYALI KARADAĞ</v>
      </c>
      <c r="F139" s="19" t="str">
        <f>IF(ISBLANK('BANKA VE SİGORTA'!J26)," ", 'BANKA VE SİGORTA'!J26)</f>
        <v xml:space="preserve"> </v>
      </c>
      <c r="G139" s="19" t="str">
        <f>IF(ISBLANK('BANKA VE SİGORTA'!K26)," ", 'BANKA VE SİGORTA'!K26)</f>
        <v xml:space="preserve"> </v>
      </c>
      <c r="H139" s="19" t="str">
        <f>IF(ISBLANK('BANKA VE SİGORTA'!L26)," ", 'BANKA VE SİGORTA'!L26)</f>
        <v xml:space="preserve"> </v>
      </c>
      <c r="I139" s="15" t="str">
        <f>'BANKA VE SİGORTA'!H26</f>
        <v>Öğr. Gör. Mustafa SOLMAZ</v>
      </c>
      <c r="J139" s="5" t="str">
        <f t="shared" ref="J139:J146" si="41">IF(OR(E139=O$4,F139=O$4,G139=O$4,H139=O$4),O$4," ")</f>
        <v xml:space="preserve"> </v>
      </c>
      <c r="K139" t="str">
        <f t="shared" si="37"/>
        <v>129Öğr. Gör. Tuğba Cansu TOPALLI</v>
      </c>
    </row>
    <row r="140" spans="1:23" ht="14.25" thickTop="1" thickBot="1">
      <c r="A140" t="str">
        <f>COUNTIF($J$8:J140,J140)+15&amp;J140</f>
        <v xml:space="preserve">72 </v>
      </c>
      <c r="B140" t="str">
        <f>COUNTIF($I$8:I140,I140)&amp;I140</f>
        <v>5Öğr. Gör. Elif ATAMAN</v>
      </c>
      <c r="C140" s="15" t="str">
        <f>'BANKA VE SİGORTA'!B29</f>
        <v>BAN225</v>
      </c>
      <c r="D140" s="15" t="str">
        <f>'BANKA VE SİGORTA'!C29</f>
        <v>Banka-Sigorta İşlemleri ve Uyg</v>
      </c>
      <c r="E140" s="19" t="str">
        <f>IF(ISBLANK('BANKA VE SİGORTA'!I29)," ", 'BANKA VE SİGORTA'!I29)</f>
        <v>Öğr. Gör. Seval ŞENGEZER</v>
      </c>
      <c r="F140" s="19" t="str">
        <f>IF(ISBLANK('BANKA VE SİGORTA'!J29)," ", 'BANKA VE SİGORTA'!J29)</f>
        <v xml:space="preserve"> </v>
      </c>
      <c r="G140" s="19" t="str">
        <f>IF(ISBLANK('BANKA VE SİGORTA'!K29)," ", 'BANKA VE SİGORTA'!K29)</f>
        <v xml:space="preserve"> </v>
      </c>
      <c r="H140" s="19" t="str">
        <f>IF(ISBLANK('BANKA VE SİGORTA'!L29)," ", 'BANKA VE SİGORTA'!L29)</f>
        <v xml:space="preserve"> </v>
      </c>
      <c r="I140" s="15" t="str">
        <f>'BANKA VE SİGORTA'!H29</f>
        <v>Öğr. Gör. Elif ATAMAN</v>
      </c>
      <c r="J140" s="5" t="str">
        <f t="shared" si="41"/>
        <v xml:space="preserve"> </v>
      </c>
      <c r="K140" t="str">
        <f t="shared" si="37"/>
        <v>130Öğr. Gör. Tuğba Cansu TOPALLI</v>
      </c>
    </row>
    <row r="141" spans="1:23" ht="14.25" thickTop="1" thickBot="1">
      <c r="A141" t="str">
        <f>COUNTIF($J$8:J141,J141)+15&amp;J141</f>
        <v xml:space="preserve">73 </v>
      </c>
      <c r="B141" t="str">
        <f>COUNTIF($I$8:I141,I141)&amp;I141</f>
        <v>5Öğr. Gör. Dr. Azize Zehra ÇELENLİ BAŞARAN</v>
      </c>
      <c r="C141" s="15" t="str">
        <f>'BANKA VE SİGORTA'!B28</f>
        <v>BAN227</v>
      </c>
      <c r="D141" s="15" t="str">
        <f>'BANKA VE SİGORTA'!C28</f>
        <v>Pazarlama ve Satış Yönetimi</v>
      </c>
      <c r="E141" s="19" t="str">
        <f>IF(ISBLANK('BANKA VE SİGORTA'!I28)," ", 'BANKA VE SİGORTA'!I28)</f>
        <v>Öğr. Gör. Muharrem Selçuk ÖZKAN</v>
      </c>
      <c r="F141" s="19" t="str">
        <f>IF(ISBLANK('BANKA VE SİGORTA'!J28)," ", 'BANKA VE SİGORTA'!J28)</f>
        <v xml:space="preserve"> </v>
      </c>
      <c r="G141" s="19" t="str">
        <f>IF(ISBLANK('BANKA VE SİGORTA'!K28)," ", 'BANKA VE SİGORTA'!K28)</f>
        <v xml:space="preserve"> </v>
      </c>
      <c r="H141" s="19" t="str">
        <f>IF(ISBLANK('BANKA VE SİGORTA'!L28)," ", 'BANKA VE SİGORTA'!L28)</f>
        <v xml:space="preserve"> </v>
      </c>
      <c r="I141" s="15" t="str">
        <f>'BANKA VE SİGORTA'!H28</f>
        <v>Öğr. Gör. Dr. Azize Zehra ÇELENLİ BAŞARAN</v>
      </c>
      <c r="J141" s="5" t="str">
        <f t="shared" si="41"/>
        <v xml:space="preserve"> </v>
      </c>
      <c r="K141" t="str">
        <f t="shared" si="37"/>
        <v>131Öğr. Gör. Tuğba Cansu TOPALLI</v>
      </c>
    </row>
    <row r="142" spans="1:23" ht="14.25" thickTop="1" thickBot="1">
      <c r="A142" t="str">
        <f>COUNTIF($J$8:J142,J142)+15&amp;J142</f>
        <v xml:space="preserve">74 </v>
      </c>
      <c r="B142" t="str">
        <f>COUNTIF($I$8:I142,I142)&amp;I142</f>
        <v>4Öğr. Gör. Abdulkadir ERYILMAZ</v>
      </c>
      <c r="C142" s="15" t="str">
        <f>'BANKA VE SİGORTA'!B24</f>
        <v>BAN229</v>
      </c>
      <c r="D142" s="15" t="str">
        <f>'BANKA VE SİGORTA'!C24</f>
        <v>BES ve Hayat Sigortaları</v>
      </c>
      <c r="E142" s="19" t="str">
        <f>IF(ISBLANK('BANKA VE SİGORTA'!I24)," ", 'BANKA VE SİGORTA'!I24)</f>
        <v>Öğr. Gör. Serkan VARAN</v>
      </c>
      <c r="F142" s="19" t="str">
        <f>IF(ISBLANK('BANKA VE SİGORTA'!J24)," ", 'BANKA VE SİGORTA'!J24)</f>
        <v xml:space="preserve"> </v>
      </c>
      <c r="G142" s="19" t="str">
        <f>IF(ISBLANK('BANKA VE SİGORTA'!K24)," ", 'BANKA VE SİGORTA'!K24)</f>
        <v xml:space="preserve"> </v>
      </c>
      <c r="H142" s="19" t="str">
        <f>IF(ISBLANK('BANKA VE SİGORTA'!L24)," ", 'BANKA VE SİGORTA'!L24)</f>
        <v xml:space="preserve"> </v>
      </c>
      <c r="I142" s="15" t="str">
        <f>'BANKA VE SİGORTA'!H24</f>
        <v>Öğr. Gör. Abdulkadir ERYILMAZ</v>
      </c>
      <c r="J142" s="5" t="str">
        <f t="shared" si="41"/>
        <v xml:space="preserve"> </v>
      </c>
      <c r="K142" t="str">
        <f t="shared" si="37"/>
        <v>132Öğr. Gör. Tuğba Cansu TOPALLI</v>
      </c>
    </row>
    <row r="143" spans="1:23" ht="14.25" thickTop="1" thickBot="1">
      <c r="A143" t="str">
        <f>COUNTIF($J$8:J143,J143)+15&amp;J143</f>
        <v xml:space="preserve">75 </v>
      </c>
      <c r="B143" t="str">
        <f>COUNTIF($I$8:I143,I143)&amp;I143</f>
        <v>3Öğr. Gör. Tunahan BİLGİN</v>
      </c>
      <c r="C143" s="15" t="str">
        <f>'BANKA VE SİGORTA'!B25</f>
        <v>BAN231</v>
      </c>
      <c r="D143" s="15" t="str">
        <f>'BANKA VE SİGORTA'!C25</f>
        <v>Mali Tablolar ve Kredi Analizi</v>
      </c>
      <c r="E143" s="19" t="str">
        <f>IF(ISBLANK('BANKA VE SİGORTA'!I25)," ", 'BANKA VE SİGORTA'!I25)</f>
        <v xml:space="preserve"> </v>
      </c>
      <c r="F143" s="19" t="str">
        <f>IF(ISBLANK('BANKA VE SİGORTA'!J25)," ", 'BANKA VE SİGORTA'!J25)</f>
        <v xml:space="preserve"> </v>
      </c>
      <c r="G143" s="19" t="str">
        <f>IF(ISBLANK('BANKA VE SİGORTA'!K25)," ", 'BANKA VE SİGORTA'!K25)</f>
        <v xml:space="preserve"> </v>
      </c>
      <c r="H143" s="19" t="str">
        <f>IF(ISBLANK('BANKA VE SİGORTA'!L25)," ", 'BANKA VE SİGORTA'!L25)</f>
        <v xml:space="preserve"> </v>
      </c>
      <c r="I143" s="15" t="str">
        <f>'BANKA VE SİGORTA'!H25</f>
        <v>Öğr. Gör. Tunahan BİLGİN</v>
      </c>
      <c r="J143" s="5" t="str">
        <f t="shared" si="41"/>
        <v xml:space="preserve"> </v>
      </c>
      <c r="K143" t="str">
        <f t="shared" si="37"/>
        <v>133Öğr. Gör. Tuğba Cansu TOPALLI</v>
      </c>
    </row>
    <row r="144" spans="1:23" ht="14.25" thickTop="1" thickBot="1">
      <c r="A144" t="str">
        <f>COUNTIF($J$8:J144,J144)+15&amp;J144</f>
        <v xml:space="preserve">76 </v>
      </c>
      <c r="B144" t="str">
        <f>COUNTIF($I$8:I144,I144)&amp;I144</f>
        <v>6Öğr. Gör. Dr. Azize Zehra ÇELENLİ BAŞARAN</v>
      </c>
      <c r="C144" s="15" t="str">
        <f>'BANKA VE SİGORTA'!B27</f>
        <v>BAN239</v>
      </c>
      <c r="D144" s="15" t="str">
        <f>'BANKA VE SİGORTA'!C27</f>
        <v>Portföy Yönetimi</v>
      </c>
      <c r="E144" s="19" t="str">
        <f>IF(ISBLANK('BANKA VE SİGORTA'!I27)," ", 'BANKA VE SİGORTA'!I27)</f>
        <v>Dr. Öğretim Üyesi EVREN ERGÜN</v>
      </c>
      <c r="F144" s="19" t="str">
        <f>IF(ISBLANK('BANKA VE SİGORTA'!J27)," ", 'BANKA VE SİGORTA'!J27)</f>
        <v xml:space="preserve"> </v>
      </c>
      <c r="G144" s="19" t="str">
        <f>IF(ISBLANK('BANKA VE SİGORTA'!K27)," ", 'BANKA VE SİGORTA'!K27)</f>
        <v xml:space="preserve"> </v>
      </c>
      <c r="H144" s="19" t="str">
        <f>IF(ISBLANK('BANKA VE SİGORTA'!L27)," ", 'BANKA VE SİGORTA'!L27)</f>
        <v xml:space="preserve"> </v>
      </c>
      <c r="I144" s="15" t="str">
        <f>'BANKA VE SİGORTA'!H27</f>
        <v>Öğr. Gör. Dr. Azize Zehra ÇELENLİ BAŞARAN</v>
      </c>
      <c r="J144" s="5" t="str">
        <f t="shared" si="41"/>
        <v xml:space="preserve"> </v>
      </c>
      <c r="K144" t="str">
        <f t="shared" si="37"/>
        <v>134Öğr. Gör. Tuğba Cansu TOPALLI</v>
      </c>
    </row>
    <row r="145" spans="1:11" ht="14.25" thickTop="1" thickBot="1">
      <c r="A145" t="str">
        <f>COUNTIF($J$8:J145,J145)+15&amp;J145</f>
        <v xml:space="preserve">77 </v>
      </c>
      <c r="B145" t="str">
        <f>COUNTIF($I$8:I145,I145)&amp;I145</f>
        <v>7Öğr. Gör. Mürsel KAN</v>
      </c>
      <c r="C145" s="15" t="str">
        <f>'BANKA VE SİGORTA'!B30</f>
        <v>BAN245</v>
      </c>
      <c r="D145" s="15" t="str">
        <f>'BANKA VE SİGORTA'!C30</f>
        <v>Girişimcilik ve Yenilikçilik</v>
      </c>
      <c r="E145" s="19" t="str">
        <f>IF(ISBLANK('BANKA VE SİGORTA'!I30)," ", 'BANKA VE SİGORTA'!I30)</f>
        <v xml:space="preserve"> </v>
      </c>
      <c r="F145" s="19" t="str">
        <f>IF(ISBLANK('BANKA VE SİGORTA'!J30)," ", 'BANKA VE SİGORTA'!J30)</f>
        <v xml:space="preserve"> </v>
      </c>
      <c r="G145" s="19" t="str">
        <f>IF(ISBLANK('BANKA VE SİGORTA'!K30)," ", 'BANKA VE SİGORTA'!K30)</f>
        <v xml:space="preserve"> </v>
      </c>
      <c r="H145" s="19" t="str">
        <f>IF(ISBLANK('BANKA VE SİGORTA'!L30)," ", 'BANKA VE SİGORTA'!L30)</f>
        <v xml:space="preserve"> </v>
      </c>
      <c r="I145" s="15" t="str">
        <f>'BANKA VE SİGORTA'!H30</f>
        <v>Öğr. Gör. Mürsel KAN</v>
      </c>
      <c r="J145" s="5" t="str">
        <f t="shared" si="41"/>
        <v xml:space="preserve"> </v>
      </c>
      <c r="K145" t="str">
        <f t="shared" si="37"/>
        <v>135Öğr. Gör. Tuğba Cansu TOPALLI</v>
      </c>
    </row>
    <row r="146" spans="1:11" ht="14.25" thickTop="1" thickBot="1">
      <c r="A146" t="str">
        <f>COUNTIF($J$8:J146,J146)+15&amp;J146</f>
        <v xml:space="preserve">78 </v>
      </c>
      <c r="B146" t="str">
        <f>COUNTIF($I$8:I146,I146)&amp;I146</f>
        <v>1UZAKTAN EĞİTİMİ TERCİH EDENLER ÖĞRENCİLER SINAV YER VE SAATİNİ "sinav.omu.edu.tr" ADRESİNDEN ÖĞRENEREK BELİRTİLEN YER VE SIRALARDA SINAVA GİRECEKLERDİR.
YÜZYÜZE EĞİTİMİ TERCİH EDENLER İSE ADALET MESLEK YÜKSEKOKULUNDA 15:30'DA SINAVA GİRECEKLERDİR.</v>
      </c>
      <c r="C146" s="15" t="str">
        <f>'BANKA VE SİGORTA'!B31</f>
        <v>ATİ101</v>
      </c>
      <c r="D146" s="15" t="str">
        <f>'BANKA VE SİGORTA'!C31</f>
        <v>Atatürk İlkeleri ve İnkılap Tarihi I</v>
      </c>
      <c r="E146" s="19" t="str">
        <f>IF(ISBLANK('BANKA VE SİGORTA'!I31)," ", 'BANKA VE SİGORTA'!I31)</f>
        <v xml:space="preserve"> </v>
      </c>
      <c r="F146" s="19" t="str">
        <f>IF(ISBLANK('BANKA VE SİGORTA'!J31)," ", 'BANKA VE SİGORTA'!J31)</f>
        <v xml:space="preserve"> </v>
      </c>
      <c r="G146" s="19" t="str">
        <f>IF(ISBLANK('BANKA VE SİGORTA'!K31)," ", 'BANKA VE SİGORTA'!K31)</f>
        <v xml:space="preserve"> </v>
      </c>
      <c r="H146" s="19" t="str">
        <f>IF(ISBLANK('BANKA VE SİGORTA'!L31)," ", 'BANKA VE SİGORTA'!L31)</f>
        <v xml:space="preserve"> </v>
      </c>
      <c r="I146" s="15" t="str">
        <f>'BANKA VE SİGORTA'!E31</f>
        <v>UZAKTAN EĞİTİMİ TERCİH EDENLER ÖĞRENCİLER SINAV YER VE SAATİNİ "sinav.omu.edu.tr" ADRESİNDEN ÖĞRENEREK BELİRTİLEN YER VE SIRALARDA SINAVA GİRECEKLERDİR.
YÜZYÜZE EĞİTİMİ TERCİH EDENLER İSE ADALET MESLEK YÜKSEKOKULUNDA 15:30'DA SINAVA GİRECEKLERDİR.</v>
      </c>
      <c r="J146" s="5" t="str">
        <f t="shared" si="41"/>
        <v xml:space="preserve"> </v>
      </c>
      <c r="K146" t="str">
        <f t="shared" si="37"/>
        <v>136Öğr. Gör. Tuğba Cansu TOPALLI</v>
      </c>
    </row>
    <row r="147" spans="1:11" ht="14.25" thickTop="1" thickBot="1">
      <c r="A147" t="str">
        <f>COUNTIF($J$8:J147,J147)+15&amp;J147</f>
        <v>170</v>
      </c>
      <c r="B147" t="str">
        <f>COUNTIF($I$8:I147,I147)&amp;I147</f>
        <v>20</v>
      </c>
      <c r="C147" s="15" t="str">
        <f>'BANKA VE SİGORTA'!B32</f>
        <v>TDİ101</v>
      </c>
      <c r="D147" s="15" t="str">
        <f>'BANKA VE SİGORTA'!C32</f>
        <v>Türk Dili I</v>
      </c>
      <c r="E147" s="19" t="str">
        <f>IF(ISBLANK('BANKA VE SİGORTA'!I32)," ", 'BANKA VE SİGORTA'!I32)</f>
        <v xml:space="preserve"> </v>
      </c>
      <c r="F147" s="29">
        <f>'BANKA VE SİGORTA'!E32</f>
        <v>0</v>
      </c>
      <c r="G147" s="15">
        <f>'BANKA VE SİGORTA'!F32</f>
        <v>0</v>
      </c>
      <c r="H147" s="15">
        <f>'BANKA VE SİGORTA'!G32</f>
        <v>0</v>
      </c>
      <c r="I147" s="15">
        <f>'BANKA VE SİGORTA'!H32</f>
        <v>0</v>
      </c>
      <c r="J147" s="15">
        <f>'BANKA VE SİGORTA'!I32</f>
        <v>0</v>
      </c>
      <c r="K147" t="str">
        <f t="shared" si="37"/>
        <v>137Öğr. Gör. Tuğba Cansu TOPALLI</v>
      </c>
    </row>
    <row r="148" spans="1:11" ht="14.25" thickTop="1" thickBot="1">
      <c r="A148" t="str">
        <f>COUNTIF($J$8:J148,J148)+15&amp;J148</f>
        <v>180</v>
      </c>
      <c r="B148" t="str">
        <f>COUNTIF($I$8:I148,I148)&amp;I148</f>
        <v>30</v>
      </c>
      <c r="C148" s="15" t="str">
        <f>'BANKA VE SİGORTA'!B33</f>
        <v>YDİ101</v>
      </c>
      <c r="D148" s="15" t="str">
        <f>'BANKA VE SİGORTA'!C33</f>
        <v>İngilizce I</v>
      </c>
      <c r="E148" s="19" t="str">
        <f>IF(ISBLANK('BANKA VE SİGORTA'!I33)," ", 'BANKA VE SİGORTA'!I33)</f>
        <v xml:space="preserve"> </v>
      </c>
      <c r="F148" s="29">
        <f>'BANKA VE SİGORTA'!E33</f>
        <v>0</v>
      </c>
      <c r="G148" s="15">
        <f>'BANKA VE SİGORTA'!F33</f>
        <v>0</v>
      </c>
      <c r="H148" s="15">
        <f>'BANKA VE SİGORTA'!G33</f>
        <v>0</v>
      </c>
      <c r="I148" s="15">
        <f>'BANKA VE SİGORTA'!H33</f>
        <v>0</v>
      </c>
      <c r="J148" s="15">
        <f>'BANKA VE SİGORTA'!I33</f>
        <v>0</v>
      </c>
      <c r="K148" t="str">
        <f t="shared" si="37"/>
        <v>138Öğr. Gör. Tuğba Cansu TOPALLI</v>
      </c>
    </row>
    <row r="149" spans="1:11" ht="13.5" thickTop="1">
      <c r="A149" t="str">
        <f>COUNTIF($J$8:J149,J149)+15&amp;J149</f>
        <v>190</v>
      </c>
      <c r="B149" t="str">
        <f>COUNTIF($I$8:I149,I149)&amp;I149</f>
        <v>4Öğr. Gör. Tunahan BİLGİN</v>
      </c>
      <c r="C149" s="15" t="str">
        <f>'BANKA VE SİGORTA'!B34</f>
        <v>BAN231</v>
      </c>
      <c r="D149" s="15" t="str">
        <f>'BANKA VE SİGORTA'!C34</f>
        <v>Mali Tablolar ve Kredi Analizi</v>
      </c>
      <c r="E149" s="19">
        <f>'BANKA VE SİGORTA'!D34</f>
        <v>44987</v>
      </c>
      <c r="F149" s="29">
        <f>'BANKA VE SİGORTA'!E34</f>
        <v>0.54166666666666663</v>
      </c>
      <c r="G149" s="15" t="str">
        <f>'BANKA VE SİGORTA'!F34</f>
        <v>A201</v>
      </c>
      <c r="H149" s="15">
        <f>'BANKA VE SİGORTA'!G34</f>
        <v>0</v>
      </c>
      <c r="I149" s="15" t="str">
        <f>'BANKA VE SİGORTA'!H34</f>
        <v>Öğr. Gör. Tunahan BİLGİN</v>
      </c>
      <c r="J149" s="15">
        <f>'BANKA VE SİGORTA'!I34</f>
        <v>0</v>
      </c>
      <c r="K149" t="str">
        <f t="shared" si="37"/>
        <v>139Öğr. Gör. Tuğba Cansu TOPALLI</v>
      </c>
    </row>
    <row r="150" spans="1:11" ht="13.5" thickBot="1">
      <c r="A150" t="str">
        <f>COUNTIF($J$8:J150,J150)+15&amp;J150</f>
        <v>19</v>
      </c>
      <c r="B150" t="str">
        <f>COUNTIF($I$8:I150,I150)&amp;I150</f>
        <v>3</v>
      </c>
      <c r="K150" t="str">
        <f t="shared" si="37"/>
        <v>140Öğr. Gör. Tuğba Cansu TOPALLI</v>
      </c>
    </row>
    <row r="151" spans="1:11" ht="28.5" thickTop="1" thickBot="1">
      <c r="A151" t="str">
        <f>COUNTIF($J$8:J151,J151)+15&amp;J151</f>
        <v>25ÖĞR. SAYISI</v>
      </c>
      <c r="B151" t="str">
        <f>COUNTIF($I$8:I151,I151)&amp;I151</f>
        <v>3</v>
      </c>
      <c r="C151" s="3" t="s">
        <v>23</v>
      </c>
      <c r="D151" s="3" t="s">
        <v>0</v>
      </c>
      <c r="E151" s="17" t="s">
        <v>8</v>
      </c>
      <c r="F151" s="22" t="s">
        <v>1</v>
      </c>
      <c r="G151" s="4" t="s">
        <v>9</v>
      </c>
      <c r="H151" s="4" t="s">
        <v>25</v>
      </c>
      <c r="I151" s="4"/>
      <c r="J151" s="4" t="s">
        <v>25</v>
      </c>
      <c r="K151" t="str">
        <f t="shared" si="37"/>
        <v>141Öğr. Gör. Tuğba Cansu TOPALLI</v>
      </c>
    </row>
    <row r="152" spans="1:11" ht="14.25" thickTop="1" thickBot="1">
      <c r="A152" t="str">
        <f>COUNTIF($J$8:J152,J152)+15&amp;J152</f>
        <v xml:space="preserve">79 </v>
      </c>
      <c r="B152" t="str">
        <f>COUNTIF($I$8:I152,I152)&amp;I152</f>
        <v>5Öğr. Gör. Turgay YAVUZARSLAN</v>
      </c>
      <c r="C152" s="5" t="str">
        <f>'BANKA VE SİGORTA II. ÖĞR'!B13</f>
        <v>BAN 101</v>
      </c>
      <c r="D152" s="5" t="str">
        <f>'BANKA VE SİGORTA II. ÖĞR'!C13</f>
        <v>GENEL MUHASEBE I</v>
      </c>
      <c r="E152" s="5" t="str">
        <f>IF(ISBLANK('BANKA VE SİGORTA II. ÖĞR'!I13)," ", 'BANKA VE SİGORTA II. ÖĞR'!I13)</f>
        <v xml:space="preserve"> </v>
      </c>
      <c r="F152" s="5" t="str">
        <f>IF(ISBLANK('BANKA VE SİGORTA II. ÖĞR'!J13)," ", 'BANKA VE SİGORTA II. ÖĞR'!J13)</f>
        <v xml:space="preserve"> </v>
      </c>
      <c r="G152" s="5" t="str">
        <f>IF(ISBLANK('BANKA VE SİGORTA II. ÖĞR'!K13)," ", 'BANKA VE SİGORTA II. ÖĞR'!K13)</f>
        <v xml:space="preserve"> </v>
      </c>
      <c r="H152" s="5" t="str">
        <f>IF(ISBLANK('BANKA VE SİGORTA II. ÖĞR'!L13)," ", 'BANKA VE SİGORTA II. ÖĞR'!L13)</f>
        <v xml:space="preserve"> </v>
      </c>
      <c r="I152" s="5" t="str">
        <f>'BANKA VE SİGORTA II. ÖĞR'!H13</f>
        <v>Öğr. Gör. Turgay YAVUZARSLAN</v>
      </c>
      <c r="J152" s="5" t="str">
        <f t="shared" ref="J152:J161" si="42">IF(OR(E152=O$4,F152=O$4,G152=O$4,H152=O$4),O$4," ")</f>
        <v xml:space="preserve"> </v>
      </c>
      <c r="K152" t="str">
        <f t="shared" si="37"/>
        <v>142Öğr. Gör. Tuğba Cansu TOPALLI</v>
      </c>
    </row>
    <row r="153" spans="1:11" ht="14.25" thickTop="1" thickBot="1">
      <c r="A153" t="str">
        <f>COUNTIF($J$8:J153,J153)+15&amp;J153</f>
        <v xml:space="preserve">80 </v>
      </c>
      <c r="B153" t="str">
        <f>COUNTIF($I$8:I153,I153)&amp;I153</f>
        <v>4Öğr. Gör. Serkan VARAN</v>
      </c>
      <c r="C153" s="5" t="str">
        <f>'BANKA VE SİGORTA II. ÖĞR'!B14</f>
        <v>BAN129</v>
      </c>
      <c r="D153" s="5" t="str">
        <f>'BANKA VE SİGORTA II. ÖĞR'!C14</f>
        <v>OFİS PROGRAMLARI</v>
      </c>
      <c r="E153" s="5" t="str">
        <f>IF(ISBLANK('BANKA VE SİGORTA II. ÖĞR'!I14)," ", 'BANKA VE SİGORTA II. ÖĞR'!I14)</f>
        <v xml:space="preserve"> </v>
      </c>
      <c r="F153" s="5" t="str">
        <f>IF(ISBLANK('BANKA VE SİGORTA II. ÖĞR'!J14)," ", 'BANKA VE SİGORTA II. ÖĞR'!J14)</f>
        <v xml:space="preserve"> </v>
      </c>
      <c r="G153" s="5" t="str">
        <f>IF(ISBLANK('BANKA VE SİGORTA II. ÖĞR'!K14)," ", 'BANKA VE SİGORTA II. ÖĞR'!K14)</f>
        <v xml:space="preserve"> </v>
      </c>
      <c r="H153" s="5" t="str">
        <f>IF(ISBLANK('BANKA VE SİGORTA II. ÖĞR'!L14)," ", 'BANKA VE SİGORTA II. ÖĞR'!L14)</f>
        <v xml:space="preserve"> </v>
      </c>
      <c r="I153" s="5" t="str">
        <f>'BANKA VE SİGORTA II. ÖĞR'!H14</f>
        <v>Öğr. Gör. Serkan VARAN</v>
      </c>
      <c r="J153" s="5" t="str">
        <f t="shared" si="42"/>
        <v xml:space="preserve"> </v>
      </c>
      <c r="K153" t="str">
        <f t="shared" si="37"/>
        <v>143Öğr. Gör. Tuğba Cansu TOPALLI</v>
      </c>
    </row>
    <row r="154" spans="1:11" ht="14.25" thickTop="1" thickBot="1">
      <c r="A154" t="str">
        <f>COUNTIF($J$8:J154,J154)+15&amp;J154</f>
        <v xml:space="preserve">81 </v>
      </c>
      <c r="B154" t="str">
        <f>COUNTIF($I$8:I154,I154)&amp;I154</f>
        <v>6Öğr. Gör. Seval ŞENGEZER</v>
      </c>
      <c r="C154" s="5" t="str">
        <f>'BANKA VE SİGORTA II. ÖĞR'!B15</f>
        <v>BAN105</v>
      </c>
      <c r="D154" s="5" t="str">
        <f>'BANKA VE SİGORTA II. ÖĞR'!C15</f>
        <v>GENEL EKONOMİ</v>
      </c>
      <c r="E154" s="5" t="str">
        <f>IF(ISBLANK('BANKA VE SİGORTA II. ÖĞR'!I15)," ", 'BANKA VE SİGORTA II. ÖĞR'!I15)</f>
        <v xml:space="preserve"> </v>
      </c>
      <c r="F154" s="5" t="str">
        <f>IF(ISBLANK('BANKA VE SİGORTA II. ÖĞR'!J15)," ", 'BANKA VE SİGORTA II. ÖĞR'!J15)</f>
        <v xml:space="preserve"> </v>
      </c>
      <c r="G154" s="5" t="str">
        <f>IF(ISBLANK('BANKA VE SİGORTA II. ÖĞR'!K15)," ", 'BANKA VE SİGORTA II. ÖĞR'!K15)</f>
        <v xml:space="preserve"> </v>
      </c>
      <c r="H154" s="5" t="str">
        <f>IF(ISBLANK('BANKA VE SİGORTA II. ÖĞR'!L15)," ", 'BANKA VE SİGORTA II. ÖĞR'!L15)</f>
        <v xml:space="preserve"> </v>
      </c>
      <c r="I154" s="5" t="str">
        <f>'BANKA VE SİGORTA II. ÖĞR'!H15</f>
        <v>Öğr. Gör. Seval ŞENGEZER</v>
      </c>
      <c r="J154" s="5" t="str">
        <f t="shared" si="42"/>
        <v xml:space="preserve"> </v>
      </c>
      <c r="K154" t="str">
        <f t="shared" ref="K154:K220" si="43">ROW()-10&amp;$O$4</f>
        <v>144Öğr. Gör. Tuğba Cansu TOPALLI</v>
      </c>
    </row>
    <row r="155" spans="1:11" ht="14.25" thickTop="1" thickBot="1">
      <c r="A155" t="str">
        <f>COUNTIF($J$8:J155,J155)+15&amp;J155</f>
        <v xml:space="preserve">82 </v>
      </c>
      <c r="B155" t="str">
        <f>COUNTIF($I$8:I155,I155)&amp;I155</f>
        <v>6Öğr. Gör. Ömer YILMAZ</v>
      </c>
      <c r="C155" s="5" t="str">
        <f>'BANKA VE SİGORTA II. ÖĞR'!B16</f>
        <v>BAN 103</v>
      </c>
      <c r="D155" s="5" t="str">
        <f>'BANKA VE SİGORTA II. ÖĞR'!C16</f>
        <v>GENEL İŞLETME</v>
      </c>
      <c r="E155" s="5" t="str">
        <f>IF(ISBLANK('BANKA VE SİGORTA II. ÖĞR'!I16)," ", 'BANKA VE SİGORTA II. ÖĞR'!I16)</f>
        <v xml:space="preserve"> </v>
      </c>
      <c r="F155" s="5" t="str">
        <f>IF(ISBLANK('BANKA VE SİGORTA II. ÖĞR'!J16)," ", 'BANKA VE SİGORTA II. ÖĞR'!J16)</f>
        <v xml:space="preserve"> </v>
      </c>
      <c r="G155" s="5" t="str">
        <f>IF(ISBLANK('BANKA VE SİGORTA II. ÖĞR'!K16)," ", 'BANKA VE SİGORTA II. ÖĞR'!K16)</f>
        <v xml:space="preserve"> </v>
      </c>
      <c r="H155" s="5" t="str">
        <f>IF(ISBLANK('BANKA VE SİGORTA II. ÖĞR'!L16)," ", 'BANKA VE SİGORTA II. ÖĞR'!L16)</f>
        <v xml:space="preserve"> </v>
      </c>
      <c r="I155" s="5" t="str">
        <f>'BANKA VE SİGORTA II. ÖĞR'!H16</f>
        <v>Öğr. Gör. Ömer YILMAZ</v>
      </c>
      <c r="J155" s="5" t="str">
        <f t="shared" si="42"/>
        <v xml:space="preserve"> </v>
      </c>
      <c r="K155" t="str">
        <f t="shared" si="43"/>
        <v>145Öğr. Gör. Tuğba Cansu TOPALLI</v>
      </c>
    </row>
    <row r="156" spans="1:11" ht="14.25" thickTop="1" thickBot="1">
      <c r="A156" t="str">
        <f>COUNTIF($J$8:J156,J156)+15&amp;J156</f>
        <v xml:space="preserve">83 </v>
      </c>
      <c r="B156" t="str">
        <f>COUNTIF($I$8:I156,I156)&amp;I156</f>
        <v>4Dr. Öğretim Üyesi EVREN ERGÜN</v>
      </c>
      <c r="C156" s="5" t="str">
        <f>'BANKA VE SİGORTA II. ÖĞR'!B17</f>
        <v>BAN 127</v>
      </c>
      <c r="D156" s="5" t="str">
        <f>'BANKA VE SİGORTA II. ÖĞR'!C17</f>
        <v>MESLEKİ MATEMATİK</v>
      </c>
      <c r="E156" s="5" t="str">
        <f>IF(ISBLANK('BANKA VE SİGORTA II. ÖĞR'!I17)," ", 'BANKA VE SİGORTA II. ÖĞR'!I17)</f>
        <v xml:space="preserve"> </v>
      </c>
      <c r="F156" s="5" t="str">
        <f>IF(ISBLANK('BANKA VE SİGORTA II. ÖĞR'!J17)," ", 'BANKA VE SİGORTA II. ÖĞR'!J17)</f>
        <v xml:space="preserve"> </v>
      </c>
      <c r="G156" s="5" t="str">
        <f>IF(ISBLANK('BANKA VE SİGORTA II. ÖĞR'!K17)," ", 'BANKA VE SİGORTA II. ÖĞR'!K17)</f>
        <v xml:space="preserve"> </v>
      </c>
      <c r="H156" s="5" t="str">
        <f>IF(ISBLANK('BANKA VE SİGORTA II. ÖĞR'!L17)," ", 'BANKA VE SİGORTA II. ÖĞR'!L17)</f>
        <v xml:space="preserve"> </v>
      </c>
      <c r="I156" s="5" t="str">
        <f>'BANKA VE SİGORTA II. ÖĞR'!H17</f>
        <v>Dr. Öğretim Üyesi EVREN ERGÜN</v>
      </c>
      <c r="J156" s="5" t="str">
        <f t="shared" si="42"/>
        <v xml:space="preserve"> </v>
      </c>
      <c r="K156" t="str">
        <f t="shared" si="43"/>
        <v>146Öğr. Gör. Tuğba Cansu TOPALLI</v>
      </c>
    </row>
    <row r="157" spans="1:11" ht="14.25" thickTop="1" thickBot="1">
      <c r="A157" t="str">
        <f>COUNTIF($J$8:J157,J157)+15&amp;J157</f>
        <v xml:space="preserve">84 </v>
      </c>
      <c r="B157" t="str">
        <f>COUNTIF($I$8:I157,I157)&amp;I157</f>
        <v>6Öğr. Gör. Elif ATAMAN</v>
      </c>
      <c r="C157" s="5" t="str">
        <f>'BANKA VE SİGORTA II. ÖĞR'!B18</f>
        <v>BAN125</v>
      </c>
      <c r="D157" s="5" t="str">
        <f>'BANKA VE SİGORTA II. ÖĞR'!C18</f>
        <v>SİGORTACILIĞA GİRİŞ</v>
      </c>
      <c r="E157" s="5" t="str">
        <f>IF(ISBLANK('BANKA VE SİGORTA II. ÖĞR'!I18)," ", 'BANKA VE SİGORTA II. ÖĞR'!I18)</f>
        <v xml:space="preserve"> </v>
      </c>
      <c r="F157" s="5" t="str">
        <f>IF(ISBLANK('BANKA VE SİGORTA II. ÖĞR'!J18)," ", 'BANKA VE SİGORTA II. ÖĞR'!J18)</f>
        <v xml:space="preserve"> </v>
      </c>
      <c r="G157" s="5" t="str">
        <f>IF(ISBLANK('BANKA VE SİGORTA II. ÖĞR'!K18)," ", 'BANKA VE SİGORTA II. ÖĞR'!K18)</f>
        <v xml:space="preserve"> </v>
      </c>
      <c r="H157" s="5" t="str">
        <f>IF(ISBLANK('BANKA VE SİGORTA II. ÖĞR'!L18)," ", 'BANKA VE SİGORTA II. ÖĞR'!L18)</f>
        <v xml:space="preserve"> </v>
      </c>
      <c r="I157" s="5" t="str">
        <f>'BANKA VE SİGORTA II. ÖĞR'!H18</f>
        <v>Öğr. Gör. Elif ATAMAN</v>
      </c>
      <c r="J157" s="5" t="str">
        <f t="shared" si="42"/>
        <v xml:space="preserve"> </v>
      </c>
      <c r="K157" t="str">
        <f t="shared" si="43"/>
        <v>147Öğr. Gör. Tuğba Cansu TOPALLI</v>
      </c>
    </row>
    <row r="158" spans="1:11" ht="14.25" thickTop="1" thickBot="1">
      <c r="A158" t="str">
        <f>COUNTIF($J$8:J158,J158)+15&amp;J158</f>
        <v xml:space="preserve">85 </v>
      </c>
      <c r="B158" t="str">
        <f>COUNTIF($I$8:I158,I158)&amp;I158</f>
        <v>9Öğr. Gör. Muharrem Selçuk ÖZKAN</v>
      </c>
      <c r="C158" s="5" t="str">
        <f>'BANKA VE SİGORTA II. ÖĞR'!B19</f>
        <v>BAN 107</v>
      </c>
      <c r="D158" s="5" t="str">
        <f>'BANKA VE SİGORTA II. ÖĞR'!C19</f>
        <v>TEMEL HUKUK</v>
      </c>
      <c r="E158" s="5" t="str">
        <f>IF(ISBLANK('BANKA VE SİGORTA II. ÖĞR'!I19)," ", 'BANKA VE SİGORTA II. ÖĞR'!I19)</f>
        <v xml:space="preserve"> </v>
      </c>
      <c r="F158" s="5" t="str">
        <f>IF(ISBLANK('BANKA VE SİGORTA II. ÖĞR'!J19)," ", 'BANKA VE SİGORTA II. ÖĞR'!J19)</f>
        <v xml:space="preserve"> </v>
      </c>
      <c r="G158" s="5" t="str">
        <f>IF(ISBLANK('BANKA VE SİGORTA II. ÖĞR'!K19)," ", 'BANKA VE SİGORTA II. ÖĞR'!K19)</f>
        <v xml:space="preserve"> </v>
      </c>
      <c r="H158" s="5" t="str">
        <f>IF(ISBLANK('BANKA VE SİGORTA II. ÖĞR'!L19)," ", 'BANKA VE SİGORTA II. ÖĞR'!L19)</f>
        <v xml:space="preserve"> </v>
      </c>
      <c r="I158" s="5" t="str">
        <f>'BANKA VE SİGORTA II. ÖĞR'!H19</f>
        <v>Öğr. Gör. Muharrem Selçuk ÖZKAN</v>
      </c>
      <c r="J158" s="5" t="str">
        <f t="shared" si="42"/>
        <v xml:space="preserve"> </v>
      </c>
      <c r="K158" t="str">
        <f t="shared" si="43"/>
        <v>148Öğr. Gör. Tuğba Cansu TOPALLI</v>
      </c>
    </row>
    <row r="159" spans="1:11" ht="14.25" thickTop="1" thickBot="1">
      <c r="A159" t="str">
        <f>COUNTIF($J$8:J159,J159)+15&amp;J159</f>
        <v xml:space="preserve">86 </v>
      </c>
      <c r="B159" t="str">
        <f>COUNTIF($I$8:I159,I159)&amp;I159</f>
        <v>5Öğr. Gör. Abdulkadir ERYILMAZ</v>
      </c>
      <c r="C159" s="5" t="str">
        <f>'BANKA VE SİGORTA II. ÖĞR'!B11</f>
        <v>BAN123</v>
      </c>
      <c r="D159" s="5" t="str">
        <f>'BANKA VE SİGORTA II. ÖĞR'!C11</f>
        <v>GENEL BANKACILIK</v>
      </c>
      <c r="E159" s="5" t="str">
        <f>IF(ISBLANK('BANKA VE SİGORTA II. ÖĞR'!I11)," ", 'BANKA VE SİGORTA II. ÖĞR'!I11)</f>
        <v xml:space="preserve"> </v>
      </c>
      <c r="F159" s="5" t="str">
        <f>IF(ISBLANK('BANKA VE SİGORTA II. ÖĞR'!J11)," ", 'BANKA VE SİGORTA II. ÖĞR'!J11)</f>
        <v xml:space="preserve"> </v>
      </c>
      <c r="G159" s="5" t="str">
        <f>IF(ISBLANK('BANKA VE SİGORTA II. ÖĞR'!K11)," ", 'BANKA VE SİGORTA II. ÖĞR'!K11)</f>
        <v xml:space="preserve"> </v>
      </c>
      <c r="H159" s="5" t="str">
        <f>IF(ISBLANK('BANKA VE SİGORTA II. ÖĞR'!L11)," ", 'BANKA VE SİGORTA II. ÖĞR'!L20)</f>
        <v xml:space="preserve"> </v>
      </c>
      <c r="I159" s="5" t="str">
        <f>'BANKA VE SİGORTA II. ÖĞR'!H11</f>
        <v>Öğr. Gör. Abdulkadir ERYILMAZ</v>
      </c>
      <c r="J159" s="5" t="str">
        <f t="shared" si="42"/>
        <v xml:space="preserve"> </v>
      </c>
      <c r="K159" t="str">
        <f t="shared" si="43"/>
        <v>149Öğr. Gör. Tuğba Cansu TOPALLI</v>
      </c>
    </row>
    <row r="160" spans="1:11" ht="14.25" thickTop="1" thickBot="1">
      <c r="C160" s="5" t="str">
        <f>'BANKA VE SİGORTA II. ÖĞR'!B12</f>
        <v>BAN 131</v>
      </c>
      <c r="D160" s="5" t="str">
        <f>'BANKA VE SİGORTA II. ÖĞR'!C12</f>
        <v>İŞ SAĞLIĞI VE GÜVENLİĞİ</v>
      </c>
      <c r="E160" s="5" t="str">
        <f>IF(ISBLANK('BANKA VE SİGORTA II. ÖĞR'!I12)," ", 'BANKA VE SİGORTA II. ÖĞR'!I12)</f>
        <v xml:space="preserve"> </v>
      </c>
      <c r="F160" s="5"/>
      <c r="G160" s="5"/>
      <c r="H160" s="5"/>
      <c r="I160" s="5" t="str">
        <f>'BANKA VE SİGORTA II. ÖĞR'!H12</f>
        <v>Öğr. Gör. AslıTOSYALI KARADAĞ</v>
      </c>
      <c r="J160" s="5" t="str">
        <f t="shared" si="42"/>
        <v xml:space="preserve"> </v>
      </c>
      <c r="K160" t="str">
        <f t="shared" si="43"/>
        <v>150Öğr. Gör. Tuğba Cansu TOPALLI</v>
      </c>
    </row>
    <row r="161" spans="1:23" ht="14.25" thickTop="1" thickBot="1">
      <c r="A161" t="str">
        <f>COUNTIF($J$8:J161,J161)+15&amp;J161</f>
        <v xml:space="preserve">88 </v>
      </c>
      <c r="B161" t="str">
        <f>COUNTIF($I$8:I161,I161)&amp;I161</f>
        <v>40</v>
      </c>
      <c r="C161" s="5" t="str">
        <f>'BANKA VE SİGORTA II. ÖĞR'!B21</f>
        <v>III.DÖNEM</v>
      </c>
      <c r="D161" s="5">
        <f>'BANKA VE SİGORTA II. ÖĞR'!C21</f>
        <v>0</v>
      </c>
      <c r="E161" s="5" t="str">
        <f>IF(ISBLANK('BANKA VE SİGORTA II. ÖĞR'!I21)," ", 'BANKA VE SİGORTA II. ÖĞR'!I21)</f>
        <v xml:space="preserve"> </v>
      </c>
      <c r="F161" s="5" t="str">
        <f>IF(ISBLANK('BANKA VE SİGORTA II. ÖĞR'!J21)," ", 'BANKA VE SİGORTA II. ÖĞR'!J21)</f>
        <v xml:space="preserve"> </v>
      </c>
      <c r="G161" s="5" t="str">
        <f>IF(ISBLANK('BANKA VE SİGORTA II. ÖĞR'!K11)," ", 'BANKA VE SİGORTA II. ÖĞR'!K11)</f>
        <v xml:space="preserve"> </v>
      </c>
      <c r="H161" s="5" t="str">
        <f>IF(ISBLANK('BANKA VE SİGORTA II. ÖĞR'!L11)," ", 'BANKA VE SİGORTA II. ÖĞR'!L11)</f>
        <v xml:space="preserve"> </v>
      </c>
      <c r="I161" s="5">
        <f>'BANKA VE SİGORTA II. ÖĞR'!H21</f>
        <v>0</v>
      </c>
      <c r="J161" s="5" t="str">
        <f t="shared" si="42"/>
        <v xml:space="preserve"> </v>
      </c>
      <c r="K161" t="str">
        <f t="shared" si="43"/>
        <v>151Öğr. Gör. Tuğba Cansu TOPALLI</v>
      </c>
    </row>
    <row r="162" spans="1:23" ht="14.25" thickTop="1" thickBot="1">
      <c r="A162" t="e">
        <f>COUNTIF($J$8:J162,J162)+15&amp;J162</f>
        <v>#REF!</v>
      </c>
      <c r="B162" t="str">
        <f>COUNTIF($I$8:I162,I162)&amp;I162</f>
        <v>2ÖĞRETİM GÖREVLİSİ</v>
      </c>
      <c r="C162" s="5" t="str">
        <f>'BANKA VE SİGORTA II. ÖĞR'!B22</f>
        <v>DERS KODU</v>
      </c>
      <c r="D162" s="5" t="str">
        <f>'BANKA VE SİGORTA II. ÖĞR'!C22</f>
        <v>DERSİN ADI</v>
      </c>
      <c r="E162" s="5" t="str">
        <f>IF(ISBLANK('BANKA VE SİGORTA II. ÖĞR'!I22)," ", 'BANKA VE SİGORTA II. ÖĞR'!I22)</f>
        <v>GÖZETMEN 1</v>
      </c>
      <c r="F162" s="5" t="str">
        <f>IF(ISBLANK('BANKA VE SİGORTA II. ÖĞR'!J22)," ", 'BANKA VE SİGORTA II. ÖĞR'!J22)</f>
        <v>GÖZETMEN 2</v>
      </c>
      <c r="G162" s="5" t="str">
        <f>IF(ISBLANK('BANKA VE SİGORTA II. ÖĞR'!K22)," ", 'BANKA VE SİGORTA II. ÖĞR'!K22)</f>
        <v>GÖZETMEN 3</v>
      </c>
      <c r="H162" s="5" t="str">
        <f>IF(ISBLANK('BANKA VE SİGORTA II. ÖĞR'!L22)," ", 'BANKA VE SİGORTA II. ÖĞR'!L22)</f>
        <v>GÖZETMEN 4</v>
      </c>
      <c r="I162" s="5" t="str">
        <f>'BANKA VE SİGORTA II. ÖĞR'!H22</f>
        <v>ÖĞRETİM GÖREVLİSİ</v>
      </c>
      <c r="J162" s="5" t="e">
        <f>#REF!</f>
        <v>#REF!</v>
      </c>
      <c r="K162" t="str">
        <f t="shared" si="43"/>
        <v>152Öğr. Gör. Tuğba Cansu TOPALLI</v>
      </c>
      <c r="U162"/>
      <c r="W162"/>
    </row>
    <row r="163" spans="1:23" ht="13.5" thickTop="1">
      <c r="A163" t="str">
        <f>COUNTIF($J$8:J163,J163)+15&amp;J163</f>
        <v>19</v>
      </c>
      <c r="B163" t="str">
        <f>COUNTIF($I$8:I163,I163)&amp;I163</f>
        <v>4</v>
      </c>
      <c r="C163" s="5"/>
      <c r="E163"/>
      <c r="F163"/>
      <c r="G163" s="18"/>
      <c r="H163" s="30"/>
      <c r="I163" s="32"/>
      <c r="J163" s="32"/>
      <c r="K163" t="str">
        <f t="shared" si="43"/>
        <v>153Öğr. Gör. Tuğba Cansu TOPALLI</v>
      </c>
      <c r="M163" s="69"/>
      <c r="N163"/>
      <c r="O163" s="67"/>
      <c r="P163"/>
      <c r="Q163"/>
      <c r="R163"/>
      <c r="U163"/>
      <c r="W163"/>
    </row>
    <row r="164" spans="1:23">
      <c r="A164" t="str">
        <f>COUNTIF($J$8:J164,J164)+15&amp;J164</f>
        <v>19</v>
      </c>
      <c r="B164" t="str">
        <f>COUNTIF($I$8:I164,I164)&amp;I164</f>
        <v>4</v>
      </c>
      <c r="E164"/>
      <c r="F164"/>
      <c r="G164" s="18"/>
      <c r="H164" s="30"/>
      <c r="I164" s="32"/>
      <c r="J164" s="32"/>
      <c r="K164" t="str">
        <f t="shared" si="43"/>
        <v>154Öğr. Gör. Tuğba Cansu TOPALLI</v>
      </c>
      <c r="M164" s="69"/>
      <c r="N164"/>
      <c r="O164" s="67"/>
      <c r="P164"/>
      <c r="Q164"/>
      <c r="R164"/>
      <c r="U164"/>
      <c r="W164"/>
    </row>
    <row r="165" spans="1:23" ht="14.25" thickBot="1">
      <c r="A165" t="str">
        <f>COUNTIF($J$8:J165,J165)+15&amp;J165</f>
        <v>19</v>
      </c>
      <c r="B165" t="str">
        <f>COUNTIF($I$8:I165,I165)&amp;I165</f>
        <v>4</v>
      </c>
      <c r="C165" s="12"/>
      <c r="D165" s="13"/>
      <c r="E165" s="21"/>
      <c r="F165" s="24"/>
      <c r="G165" s="14"/>
      <c r="H165" s="14"/>
      <c r="I165" s="14"/>
      <c r="J165" s="14"/>
      <c r="K165" t="str">
        <f t="shared" si="43"/>
        <v>155Öğr. Gör. Tuğba Cansu TOPALLI</v>
      </c>
      <c r="M165" s="69"/>
      <c r="N165"/>
      <c r="O165" s="67"/>
      <c r="P165"/>
      <c r="Q165"/>
      <c r="R165"/>
    </row>
    <row r="166" spans="1:23" ht="13.5" thickTop="1">
      <c r="A166" t="str">
        <f>COUNTIF($J$8:J166,J166)+15&amp;J166</f>
        <v>19</v>
      </c>
      <c r="B166" t="str">
        <f>COUNTIF($I$8:I166,I166)&amp;I166</f>
        <v>4</v>
      </c>
      <c r="C166" s="1"/>
      <c r="D166" s="1"/>
      <c r="E166" s="31"/>
      <c r="F166" s="28"/>
      <c r="G166" s="2"/>
      <c r="H166" s="2"/>
      <c r="I166" s="2"/>
      <c r="J166" s="2"/>
      <c r="K166" t="str">
        <f t="shared" si="43"/>
        <v>156Öğr. Gör. Tuğba Cansu TOPALLI</v>
      </c>
    </row>
    <row r="167" spans="1:23" ht="13.5" thickBot="1">
      <c r="A167" t="str">
        <f>COUNTIF($J$8:J167,J167)+15&amp;J167</f>
        <v>19</v>
      </c>
      <c r="B167" t="str">
        <f>COUNTIF($I$8:I167,I167)&amp;I167</f>
        <v>4</v>
      </c>
      <c r="C167" s="438" t="s">
        <v>5</v>
      </c>
      <c r="D167" s="438"/>
      <c r="E167" s="438"/>
      <c r="F167" s="438"/>
      <c r="G167" s="438"/>
      <c r="H167" s="438"/>
      <c r="I167" s="438"/>
      <c r="J167" s="438"/>
      <c r="K167" t="str">
        <f t="shared" si="43"/>
        <v>157Öğr. Gör. Tuğba Cansu TOPALLI</v>
      </c>
    </row>
    <row r="168" spans="1:23" ht="28.5" thickTop="1" thickBot="1">
      <c r="A168" t="str">
        <f>COUNTIF($J$8:J168,J168)+15&amp;J168</f>
        <v>26ÖĞR. SAYISI</v>
      </c>
      <c r="B168" t="str">
        <f>COUNTIF($I$8:I168,I168)&amp;I168</f>
        <v>4</v>
      </c>
      <c r="C168" s="3" t="s">
        <v>24</v>
      </c>
      <c r="D168" s="3" t="s">
        <v>0</v>
      </c>
      <c r="E168" s="17" t="s">
        <v>6</v>
      </c>
      <c r="F168" s="22" t="s">
        <v>1</v>
      </c>
      <c r="G168" s="4" t="s">
        <v>2</v>
      </c>
      <c r="H168" s="4" t="s">
        <v>25</v>
      </c>
      <c r="I168" s="4"/>
      <c r="J168" s="4" t="s">
        <v>25</v>
      </c>
      <c r="K168" t="str">
        <f t="shared" si="43"/>
        <v>158Öğr. Gör. Tuğba Cansu TOPALLI</v>
      </c>
    </row>
    <row r="169" spans="1:23" ht="14.25" thickTop="1" thickBot="1">
      <c r="A169" t="str">
        <f>COUNTIF($J$8:J169,J169)+15&amp;J169</f>
        <v xml:space="preserve">89 </v>
      </c>
      <c r="B169" t="str">
        <f>COUNTIF($I$8:I169,I169)&amp;I169</f>
        <v>9Öğr. Gör. Mustafa SOLMAZ</v>
      </c>
      <c r="C169" s="15" t="str">
        <f>'BANKA VE SİGORTA II. ÖĞR'!B25</f>
        <v>BAN203</v>
      </c>
      <c r="D169" s="15" t="str">
        <f>'BANKA VE SİGORTA II. ÖĞR'!C25</f>
        <v>Bankacılık ve Sigorta Hukuku</v>
      </c>
      <c r="E169" s="15" t="str">
        <f>IF(ISBLANK('BANKA VE SİGORTA II. ÖĞR'!I25)," ",'BANKA VE SİGORTA II. ÖĞR'!I25)</f>
        <v xml:space="preserve"> </v>
      </c>
      <c r="F169" s="15" t="str">
        <f>IF(ISBLANK('BANKA VE SİGORTA II. ÖĞR'!J25)," ",'BANKA VE SİGORTA II. ÖĞR'!J25)</f>
        <v xml:space="preserve"> </v>
      </c>
      <c r="G169" s="15" t="str">
        <f>IF(ISBLANK('BANKA VE SİGORTA II. ÖĞR'!K25)," ",'BANKA VE SİGORTA II. ÖĞR'!K25)</f>
        <v xml:space="preserve"> </v>
      </c>
      <c r="H169" s="15" t="str">
        <f>IF(ISBLANK('BANKA VE SİGORTA II. ÖĞR'!L25)," ", 'BANKA VE SİGORTA II. ÖĞR'!L25)</f>
        <v xml:space="preserve"> </v>
      </c>
      <c r="I169" s="15" t="str">
        <f>'BANKA VE SİGORTA II. ÖĞR'!H25</f>
        <v>Öğr. Gör. Mustafa SOLMAZ</v>
      </c>
      <c r="J169" s="5" t="str">
        <f t="shared" ref="J169:J178" si="44">IF(OR(E169=O$4,F169=O$4,G169=O$4,H169=O$4),O$4," ")</f>
        <v xml:space="preserve"> </v>
      </c>
      <c r="K169" t="str">
        <f t="shared" si="43"/>
        <v>159Öğr. Gör. Tuğba Cansu TOPALLI</v>
      </c>
    </row>
    <row r="170" spans="1:23" ht="14.25" thickTop="1" thickBot="1">
      <c r="A170" t="str">
        <f>COUNTIF($J$8:J170,J170)+15&amp;J170</f>
        <v xml:space="preserve">90 </v>
      </c>
      <c r="B170" t="str">
        <f>COUNTIF($I$8:I170,I170)&amp;I170</f>
        <v>7Öğr. Gör. Dr. Azize Zehra ÇELENLİ BAŞARAN</v>
      </c>
      <c r="C170" s="15" t="str">
        <f>'BANKA VE SİGORTA II. ÖĞR'!B26</f>
        <v>BAN239</v>
      </c>
      <c r="D170" s="15" t="str">
        <f>'BANKA VE SİGORTA II. ÖĞR'!C26</f>
        <v>Portföy Yönetimi</v>
      </c>
      <c r="E170" s="15" t="str">
        <f>IF(ISBLANK('BANKA VE SİGORTA II. ÖĞR'!I26)," ",'BANKA VE SİGORTA II. ÖĞR'!I26)</f>
        <v xml:space="preserve"> </v>
      </c>
      <c r="F170" s="15" t="str">
        <f>IF(ISBLANK('BANKA VE SİGORTA II. ÖĞR'!J26)," ",'BANKA VE SİGORTA II. ÖĞR'!J26)</f>
        <v xml:space="preserve"> </v>
      </c>
      <c r="G170" s="15" t="str">
        <f>IF(ISBLANK('BANKA VE SİGORTA II. ÖĞR'!K26)," ",'BANKA VE SİGORTA II. ÖĞR'!K26)</f>
        <v xml:space="preserve"> </v>
      </c>
      <c r="H170" s="15" t="str">
        <f>IF(ISBLANK('BANKA VE SİGORTA II. ÖĞR'!L26)," ", 'BANKA VE SİGORTA II. ÖĞR'!L26)</f>
        <v xml:space="preserve"> </v>
      </c>
      <c r="I170" s="15" t="str">
        <f>'BANKA VE SİGORTA II. ÖĞR'!H26</f>
        <v>Öğr. Gör. Dr. Azize Zehra ÇELENLİ BAŞARAN</v>
      </c>
      <c r="J170" s="5" t="str">
        <f t="shared" si="44"/>
        <v xml:space="preserve"> </v>
      </c>
      <c r="K170" t="str">
        <f t="shared" si="43"/>
        <v>160Öğr. Gör. Tuğba Cansu TOPALLI</v>
      </c>
    </row>
    <row r="171" spans="1:23" ht="14.25" thickTop="1" thickBot="1">
      <c r="A171" t="str">
        <f>COUNTIF($J$8:J171,J171)+15&amp;J171</f>
        <v xml:space="preserve">91 </v>
      </c>
      <c r="B171" t="str">
        <f>COUNTIF($I$8:I171,I171)&amp;I171</f>
        <v>8Öğr. Gör. Dr. Azize Zehra ÇELENLİ BAŞARAN</v>
      </c>
      <c r="C171" s="15" t="str">
        <f>'BANKA VE SİGORTA II. ÖĞR'!B27</f>
        <v>BAN227</v>
      </c>
      <c r="D171" s="15" t="str">
        <f>'BANKA VE SİGORTA II. ÖĞR'!C27</f>
        <v>Pazarlama ve Satış Yönetimi</v>
      </c>
      <c r="E171" s="15" t="str">
        <f>IF(ISBLANK('BANKA VE SİGORTA II. ÖĞR'!I27)," ",'BANKA VE SİGORTA II. ÖĞR'!I27)</f>
        <v xml:space="preserve"> </v>
      </c>
      <c r="F171" s="15" t="str">
        <f>IF(ISBLANK('BANKA VE SİGORTA II. ÖĞR'!J27)," ",'BANKA VE SİGORTA II. ÖĞR'!J27)</f>
        <v xml:space="preserve"> </v>
      </c>
      <c r="G171" s="15" t="str">
        <f>IF(ISBLANK('BANKA VE SİGORTA II. ÖĞR'!K27)," ",'BANKA VE SİGORTA II. ÖĞR'!K27)</f>
        <v xml:space="preserve"> </v>
      </c>
      <c r="H171" s="15" t="str">
        <f>IF(ISBLANK('BANKA VE SİGORTA II. ÖĞR'!L27)," ", 'BANKA VE SİGORTA II. ÖĞR'!L27)</f>
        <v xml:space="preserve"> </v>
      </c>
      <c r="I171" s="15" t="str">
        <f>'BANKA VE SİGORTA II. ÖĞR'!H27</f>
        <v>Öğr. Gör. Dr. Azize Zehra ÇELENLİ BAŞARAN</v>
      </c>
      <c r="J171" s="5" t="str">
        <f t="shared" si="44"/>
        <v xml:space="preserve"> </v>
      </c>
      <c r="K171" t="str">
        <f t="shared" si="43"/>
        <v>161Öğr. Gör. Tuğba Cansu TOPALLI</v>
      </c>
    </row>
    <row r="172" spans="1:23" ht="14.25" thickTop="1" thickBot="1">
      <c r="A172" t="str">
        <f>COUNTIF($J$8:J172,J172)+15&amp;J172</f>
        <v xml:space="preserve">92 </v>
      </c>
      <c r="B172" t="str">
        <f>COUNTIF($I$8:I172,I172)&amp;I172</f>
        <v>7Öğr. Gör. Elif ATAMAN</v>
      </c>
      <c r="C172" s="15" t="str">
        <f>'BANKA VE SİGORTA II. ÖĞR'!B28</f>
        <v>BAN225</v>
      </c>
      <c r="D172" s="15" t="str">
        <f>'BANKA VE SİGORTA II. ÖĞR'!C28</f>
        <v>Banka-Sigorta İşlemleri ve Uyg</v>
      </c>
      <c r="E172" s="15" t="str">
        <f>IF(ISBLANK('BANKA VE SİGORTA II. ÖĞR'!I28)," ",'BANKA VE SİGORTA II. ÖĞR'!I28)</f>
        <v xml:space="preserve"> </v>
      </c>
      <c r="F172" s="15" t="str">
        <f>IF(ISBLANK('BANKA VE SİGORTA II. ÖĞR'!J28)," ",'BANKA VE SİGORTA II. ÖĞR'!J28)</f>
        <v xml:space="preserve"> </v>
      </c>
      <c r="G172" s="15" t="str">
        <f>IF(ISBLANK('BANKA VE SİGORTA II. ÖĞR'!K28)," ",'BANKA VE SİGORTA II. ÖĞR'!K28)</f>
        <v xml:space="preserve"> </v>
      </c>
      <c r="H172" s="15" t="str">
        <f>IF(ISBLANK('BANKA VE SİGORTA II. ÖĞR'!L28)," ", 'BANKA VE SİGORTA II. ÖĞR'!L28)</f>
        <v xml:space="preserve"> </v>
      </c>
      <c r="I172" s="15" t="str">
        <f>'BANKA VE SİGORTA II. ÖĞR'!H28</f>
        <v>Öğr. Gör. Elif ATAMAN</v>
      </c>
      <c r="J172" s="5" t="str">
        <f t="shared" si="44"/>
        <v xml:space="preserve"> </v>
      </c>
      <c r="K172" t="str">
        <f t="shared" si="43"/>
        <v>162Öğr. Gör. Tuğba Cansu TOPALLI</v>
      </c>
    </row>
    <row r="173" spans="1:23" ht="14.25" thickTop="1" thickBot="1">
      <c r="A173" t="str">
        <f>COUNTIF($J$8:J173,J173)+15&amp;J173</f>
        <v xml:space="preserve">93 </v>
      </c>
      <c r="B173" t="str">
        <f>COUNTIF($I$8:I173,I173)&amp;I173</f>
        <v>8Öğr. Gör. Mürsel KAN</v>
      </c>
      <c r="C173" s="15" t="str">
        <f>'BANKA VE SİGORTA II. ÖĞR'!B29</f>
        <v>BAN245</v>
      </c>
      <c r="D173" s="15" t="str">
        <f>'BANKA VE SİGORTA II. ÖĞR'!C29</f>
        <v>Girişimcilik ve Yenilikçilik</v>
      </c>
      <c r="E173" s="15" t="str">
        <f>IF(ISBLANK('BANKA VE SİGORTA II. ÖĞR'!I29)," ",'BANKA VE SİGORTA II. ÖĞR'!I29)</f>
        <v xml:space="preserve"> </v>
      </c>
      <c r="F173" s="15" t="str">
        <f>IF(ISBLANK('BANKA VE SİGORTA II. ÖĞR'!J29)," ",'BANKA VE SİGORTA II. ÖĞR'!J29)</f>
        <v xml:space="preserve"> </v>
      </c>
      <c r="G173" s="15" t="str">
        <f>IF(ISBLANK('BANKA VE SİGORTA II. ÖĞR'!K29)," ",'BANKA VE SİGORTA II. ÖĞR'!K29)</f>
        <v xml:space="preserve"> </v>
      </c>
      <c r="H173" s="15" t="str">
        <f>IF(ISBLANK('BANKA VE SİGORTA II. ÖĞR'!L29)," ", 'BANKA VE SİGORTA II. ÖĞR'!L29)</f>
        <v xml:space="preserve"> </v>
      </c>
      <c r="I173" s="15" t="str">
        <f>'BANKA VE SİGORTA II. ÖĞR'!H29</f>
        <v>Öğr. Gör. Mürsel KAN</v>
      </c>
      <c r="J173" s="5" t="str">
        <f t="shared" si="44"/>
        <v xml:space="preserve"> </v>
      </c>
      <c r="K173" t="str">
        <f t="shared" si="43"/>
        <v>163Öğr. Gör. Tuğba Cansu TOPALLI</v>
      </c>
    </row>
    <row r="174" spans="1:23" ht="14.25" thickTop="1" thickBot="1">
      <c r="C174" s="15" t="str">
        <f>'BANKA VE SİGORTA II. ÖĞR'!B23</f>
        <v>BAN229</v>
      </c>
      <c r="D174" s="15" t="str">
        <f>'BANKA VE SİGORTA II. ÖĞR'!C23</f>
        <v>BES ve Hayat Sigortaları</v>
      </c>
      <c r="E174" s="15" t="str">
        <f>IF(ISBLANK('BANKA VE SİGORTA II. ÖĞR'!I23)," ",'BANKA VE SİGORTA II. ÖĞR'!I23)</f>
        <v xml:space="preserve"> </v>
      </c>
      <c r="F174" s="15"/>
      <c r="G174" s="15"/>
      <c r="H174" s="15"/>
      <c r="I174" s="15" t="str">
        <f>'BANKA VE SİGORTA II. ÖĞR'!H23</f>
        <v>Öğr. Gör. Abdulkadir ERYILMAZ</v>
      </c>
      <c r="J174" s="5" t="str">
        <f t="shared" si="44"/>
        <v xml:space="preserve"> </v>
      </c>
      <c r="K174" t="str">
        <f t="shared" si="43"/>
        <v>164Öğr. Gör. Tuğba Cansu TOPALLI</v>
      </c>
    </row>
    <row r="175" spans="1:23" ht="14.25" thickTop="1" thickBot="1">
      <c r="C175" s="15" t="str">
        <f>'BANKA VE SİGORTA II. ÖĞR'!B24</f>
        <v>BAN231</v>
      </c>
      <c r="D175" s="15" t="str">
        <f>'BANKA VE SİGORTA II. ÖĞR'!C24</f>
        <v>Mali Tablolar ve Kredi Analizi</v>
      </c>
      <c r="E175" s="15" t="str">
        <f>IF(ISBLANK('BANKA VE SİGORTA II. ÖĞR'!I24)," ",'BANKA VE SİGORTA II. ÖĞR'!I24)</f>
        <v xml:space="preserve"> </v>
      </c>
      <c r="F175" s="15"/>
      <c r="G175" s="15"/>
      <c r="H175" s="15"/>
      <c r="I175" s="15" t="str">
        <f>'BANKA VE SİGORTA II. ÖĞR'!H24</f>
        <v>Öğr. Gör. Tunahan BİLGİN</v>
      </c>
      <c r="J175" s="5" t="str">
        <f t="shared" si="44"/>
        <v xml:space="preserve"> </v>
      </c>
      <c r="K175" t="str">
        <f t="shared" si="43"/>
        <v>165Öğr. Gör. Tuğba Cansu TOPALLI</v>
      </c>
    </row>
    <row r="176" spans="1:23" ht="14.25" thickTop="1" thickBot="1">
      <c r="A176" t="str">
        <f>COUNTIF($J$8:J176,J176)+15&amp;J176</f>
        <v xml:space="preserve">96 </v>
      </c>
      <c r="B176" t="e">
        <f>COUNTIF($I$8:I176,I176)&amp;I176</f>
        <v>#VALUE!</v>
      </c>
      <c r="C176" s="15" t="str">
        <f>'BANKA VE SİGORTA II. ÖĞR'!B30</f>
        <v>ATİ101</v>
      </c>
      <c r="D176" s="15" t="str">
        <f>'BANKA VE SİGORTA II. ÖĞR'!C30</f>
        <v>Atatürk İlkeleri ve İnkılap Tarihi I</v>
      </c>
      <c r="E176" s="15" t="str">
        <f>IF(ISBLANK('BANKA VE SİGORTA II. ÖĞR'!I30)," ",'BANKA VE SİGORTA II. ÖĞR'!I30)</f>
        <v xml:space="preserve"> </v>
      </c>
      <c r="F176" s="15" t="str">
        <f>IF(ISBLANK('BANKA VE SİGORTA II. ÖĞR'!J30)," ",'BANKA VE SİGORTA II. ÖĞR'!J30)</f>
        <v xml:space="preserve"> </v>
      </c>
      <c r="G176" s="15" t="str">
        <f>IF(ISBLANK('BANKA VE SİGORTA II. ÖĞR'!K30)," ",'BANKA VE SİGORTA II. ÖĞR'!K30)</f>
        <v xml:space="preserve"> </v>
      </c>
      <c r="H176" s="15" t="str">
        <f>IF(ISBLANK('BANKA VE SİGORTA II. ÖĞR'!L30)," ", 'BANKA VE SİGORTA II. ÖĞR'!L30)</f>
        <v xml:space="preserve"> </v>
      </c>
      <c r="I176" s="15" t="str">
        <f>'BANKA VE SİGORTA II. ÖĞR'!H30</f>
        <v>UZAKTAN EĞİTİMİ TERCİH EDENLER, SINAV GİRİŞ BELGELERİNİZDE BELİRTİLEN YER VE SAATLERDE SINAVA GİRECEKLERDİR.                                                                                                          YÜZYÜZE EĞİTİMİ TERCİH EDENLER, 15:30'DA MUSTAFA KEMAL GÜNEŞDOĞDU KAMPÜSÜNDE SINAVA GİRECEKLERDİR.</v>
      </c>
      <c r="J176" s="5" t="str">
        <f t="shared" si="44"/>
        <v xml:space="preserve"> </v>
      </c>
      <c r="K176" t="str">
        <f t="shared" si="43"/>
        <v>166Öğr. Gör. Tuğba Cansu TOPALLI</v>
      </c>
    </row>
    <row r="177" spans="1:11" ht="14.25" thickTop="1" thickBot="1">
      <c r="A177" t="str">
        <f>COUNTIF($J$8:J177,J177)+15&amp;J177</f>
        <v xml:space="preserve">97 </v>
      </c>
      <c r="B177" t="str">
        <f>COUNTIF($I$8:I177,I177)&amp;I177</f>
        <v>50</v>
      </c>
      <c r="C177" s="15" t="str">
        <f>'BANKA VE SİGORTA II. ÖĞR'!B31</f>
        <v>TDİ101</v>
      </c>
      <c r="D177" s="15" t="str">
        <f>'BANKA VE SİGORTA II. ÖĞR'!C31</f>
        <v>Türk Dili I</v>
      </c>
      <c r="E177" s="15" t="str">
        <f>IF(ISBLANK('BANKA VE SİGORTA II. ÖĞR'!I31)," ",'BANKA VE SİGORTA II. ÖĞR'!I31)</f>
        <v xml:space="preserve"> </v>
      </c>
      <c r="F177" s="15" t="str">
        <f>IF(ISBLANK('BANKA VE SİGORTA II. ÖĞR'!J31)," ",'BANKA VE SİGORTA II. ÖĞR'!J31)</f>
        <v xml:space="preserve"> </v>
      </c>
      <c r="G177" s="15" t="str">
        <f>IF(ISBLANK('BANKA VE SİGORTA II. ÖĞR'!K31)," ",'BANKA VE SİGORTA II. ÖĞR'!K31)</f>
        <v xml:space="preserve"> </v>
      </c>
      <c r="H177" s="15" t="str">
        <f>IF(ISBLANK('BANKA VE SİGORTA II. ÖĞR'!L31)," ", 'BANKA VE SİGORTA II. ÖĞR'!L31)</f>
        <v xml:space="preserve"> </v>
      </c>
      <c r="I177" s="15">
        <f>'BANKA VE SİGORTA II. ÖĞR'!H31</f>
        <v>0</v>
      </c>
      <c r="J177" s="5" t="str">
        <f t="shared" si="44"/>
        <v xml:space="preserve"> </v>
      </c>
      <c r="K177" t="str">
        <f t="shared" si="43"/>
        <v>167Öğr. Gör. Tuğba Cansu TOPALLI</v>
      </c>
    </row>
    <row r="178" spans="1:11" ht="14.25" thickTop="1" thickBot="1">
      <c r="A178" t="str">
        <f>COUNTIF($J$8:J178,J178)+15&amp;J178</f>
        <v xml:space="preserve">98 </v>
      </c>
      <c r="B178" t="str">
        <f>COUNTIF($I$8:I178,I178)&amp;I178</f>
        <v>60</v>
      </c>
      <c r="C178" s="15" t="str">
        <f>'BANKA VE SİGORTA II. ÖĞR'!B32</f>
        <v>YDİ101</v>
      </c>
      <c r="D178" s="15" t="str">
        <f>'BANKA VE SİGORTA II. ÖĞR'!C32</f>
        <v>İngilizce I</v>
      </c>
      <c r="E178" s="15" t="str">
        <f>IF(ISBLANK('BANKA VE SİGORTA II. ÖĞR'!I32)," ",'BANKA VE SİGORTA II. ÖĞR'!I32)</f>
        <v xml:space="preserve"> </v>
      </c>
      <c r="F178" s="15" t="str">
        <f>IF(ISBLANK('BANKA VE SİGORTA II. ÖĞR'!J32)," ",'BANKA VE SİGORTA II. ÖĞR'!J32)</f>
        <v xml:space="preserve"> </v>
      </c>
      <c r="G178" s="15" t="str">
        <f>IF(ISBLANK('BANKA VE SİGORTA II. ÖĞR'!K32)," ",'BANKA VE SİGORTA II. ÖĞR'!K32)</f>
        <v xml:space="preserve"> </v>
      </c>
      <c r="H178" s="15" t="str">
        <f>IF(ISBLANK('BANKA VE SİGORTA II. ÖĞR'!L32)," ", 'BANKA VE SİGORTA II. ÖĞR'!L32)</f>
        <v xml:space="preserve"> </v>
      </c>
      <c r="I178" s="15">
        <f>'BANKA VE SİGORTA II. ÖĞR'!H32</f>
        <v>0</v>
      </c>
      <c r="J178" s="5" t="str">
        <f t="shared" si="44"/>
        <v xml:space="preserve"> </v>
      </c>
      <c r="K178" t="str">
        <f t="shared" si="43"/>
        <v>168Öğr. Gör. Tuğba Cansu TOPALLI</v>
      </c>
    </row>
    <row r="179" spans="1:11" ht="14.25" thickTop="1" thickBot="1">
      <c r="A179" t="e">
        <f>COUNTIF($J$8:J179,J179)+15&amp;J179</f>
        <v>#REF!</v>
      </c>
      <c r="B179" t="str">
        <f>COUNTIF($I$8:I179,I179)&amp;I179</f>
        <v>70</v>
      </c>
      <c r="C179" s="15">
        <f>'BANKA VE SİGORTA II. ÖĞR'!B33</f>
        <v>0</v>
      </c>
      <c r="D179" s="15">
        <f>'BANKA VE SİGORTA II. ÖĞR'!C33</f>
        <v>0</v>
      </c>
      <c r="E179" s="15" t="str">
        <f>IF(ISBLANK('BANKA VE SİGORTA II. ÖĞR'!I33)," ",'BANKA VE SİGORTA II. ÖĞR'!I33)</f>
        <v xml:space="preserve"> </v>
      </c>
      <c r="F179" s="15" t="str">
        <f>IF(ISBLANK('BANKA VE SİGORTA II. ÖĞR'!J33)," ",'BANKA VE SİGORTA II. ÖĞR'!J33)</f>
        <v xml:space="preserve"> </v>
      </c>
      <c r="G179" s="15" t="str">
        <f>IF(ISBLANK('BANKA VE SİGORTA II. ÖĞR'!K33)," ",'BANKA VE SİGORTA II. ÖĞR'!K33)</f>
        <v xml:space="preserve"> </v>
      </c>
      <c r="H179" s="15" t="str">
        <f>IF(ISBLANK('BANKA VE SİGORTA II. ÖĞR'!L33)," ", 'BANKA VE SİGORTA II. ÖĞR'!L33)</f>
        <v xml:space="preserve"> </v>
      </c>
      <c r="I179" s="15">
        <f>'BANKA VE SİGORTA II. ÖĞR'!H33</f>
        <v>0</v>
      </c>
      <c r="J179" s="15" t="e">
        <f>#REF!</f>
        <v>#REF!</v>
      </c>
      <c r="K179" t="str">
        <f t="shared" si="43"/>
        <v>169Öğr. Gör. Tuğba Cansu TOPALLI</v>
      </c>
    </row>
    <row r="180" spans="1:11" ht="14.25" thickTop="1" thickBot="1">
      <c r="A180" t="e">
        <f>COUNTIF($J$8:J180,J180)+15&amp;J180</f>
        <v>#REF!</v>
      </c>
      <c r="B180" t="str">
        <f>COUNTIF($I$8:I180,I180)&amp;I180</f>
        <v>80</v>
      </c>
      <c r="C180" s="15">
        <f>'BANKA VE SİGORTA II. ÖĞR'!B34</f>
        <v>0</v>
      </c>
      <c r="D180" s="15">
        <f>'BANKA VE SİGORTA II. ÖĞR'!C34</f>
        <v>0</v>
      </c>
      <c r="E180" s="15" t="str">
        <f>IF(ISBLANK('BANKA VE SİGORTA II. ÖĞR'!I34)," ",'BANKA VE SİGORTA II. ÖĞR'!I34)</f>
        <v xml:space="preserve"> </v>
      </c>
      <c r="F180" s="15" t="str">
        <f>IF(ISBLANK('BANKA VE SİGORTA II. ÖĞR'!J34)," ",'BANKA VE SİGORTA II. ÖĞR'!J34)</f>
        <v xml:space="preserve"> </v>
      </c>
      <c r="G180" s="15" t="str">
        <f>IF(ISBLANK('BANKA VE SİGORTA II. ÖĞR'!K34)," ",'BANKA VE SİGORTA II. ÖĞR'!K34)</f>
        <v xml:space="preserve"> </v>
      </c>
      <c r="H180" s="15" t="str">
        <f>IF(ISBLANK('BANKA VE SİGORTA II. ÖĞR'!L34)," ", 'BANKA VE SİGORTA II. ÖĞR'!L34)</f>
        <v xml:space="preserve"> </v>
      </c>
      <c r="I180" s="15">
        <f>'BANKA VE SİGORTA II. ÖĞR'!H34</f>
        <v>0</v>
      </c>
      <c r="J180" s="15" t="e">
        <f>#REF!</f>
        <v>#REF!</v>
      </c>
      <c r="K180" t="str">
        <f t="shared" si="43"/>
        <v>170Öğr. Gör. Tuğba Cansu TOPALLI</v>
      </c>
    </row>
    <row r="181" spans="1:11" ht="13.5" thickTop="1">
      <c r="A181" t="e">
        <f>COUNTIF($J$8:J181,J181)+15&amp;J181</f>
        <v>#REF!</v>
      </c>
      <c r="B181" t="str">
        <f>COUNTIF($I$8:I181,I181)&amp;I181</f>
        <v>90</v>
      </c>
      <c r="C181" s="15">
        <f>'BANKA VE SİGORTA II. ÖĞR'!B35</f>
        <v>0</v>
      </c>
      <c r="D181" s="15">
        <f>'BANKA VE SİGORTA II. ÖĞR'!C35</f>
        <v>0</v>
      </c>
      <c r="E181" s="15" t="str">
        <f>IF(ISBLANK('BANKA VE SİGORTA II. ÖĞR'!I35)," ",'BANKA VE SİGORTA II. ÖĞR'!I35)</f>
        <v xml:space="preserve"> </v>
      </c>
      <c r="F181" s="15" t="str">
        <f>IF(ISBLANK('BANKA VE SİGORTA II. ÖĞR'!J35)," ",'BANKA VE SİGORTA II. ÖĞR'!J35)</f>
        <v xml:space="preserve"> </v>
      </c>
      <c r="G181" s="15" t="str">
        <f>IF(ISBLANK('BANKA VE SİGORTA II. ÖĞR'!K35)," ",'BANKA VE SİGORTA II. ÖĞR'!K35)</f>
        <v xml:space="preserve"> </v>
      </c>
      <c r="H181" s="15" t="str">
        <f>IF(ISBLANK('BANKA VE SİGORTA II. ÖĞR'!L35)," ", 'BANKA VE SİGORTA II. ÖĞR'!L35)</f>
        <v xml:space="preserve"> </v>
      </c>
      <c r="I181" s="15">
        <f>'BANKA VE SİGORTA II. ÖĞR'!H35</f>
        <v>0</v>
      </c>
      <c r="J181" s="15" t="e">
        <f>#REF!</f>
        <v>#REF!</v>
      </c>
      <c r="K181" t="str">
        <f t="shared" si="43"/>
        <v>171Öğr. Gör. Tuğba Cansu TOPALLI</v>
      </c>
    </row>
    <row r="182" spans="1:11">
      <c r="A182" t="str">
        <f>COUNTIF($J$8:J182,J182)+15&amp;J182</f>
        <v>19</v>
      </c>
      <c r="B182" t="str">
        <f>COUNTIF($I$8:I182,I182)&amp;I182</f>
        <v>9</v>
      </c>
      <c r="K182" t="str">
        <f t="shared" si="43"/>
        <v>172Öğr. Gör. Tuğba Cansu TOPALLI</v>
      </c>
    </row>
    <row r="183" spans="1:11" ht="13.5" thickBot="1">
      <c r="A183" t="str">
        <f>COUNTIF($J$8:J183,J183)+15&amp;J183</f>
        <v>19</v>
      </c>
      <c r="B183" t="str">
        <f>COUNTIF($I$8:I183,I183)&amp;I183</f>
        <v>9</v>
      </c>
      <c r="K183" t="str">
        <f t="shared" si="43"/>
        <v>173Öğr. Gör. Tuğba Cansu TOPALLI</v>
      </c>
    </row>
    <row r="184" spans="1:11" ht="14.25" thickTop="1" thickBot="1">
      <c r="A184" t="str">
        <f>COUNTIF($J$8:J184,J184)+15&amp;J184</f>
        <v xml:space="preserve">99 </v>
      </c>
      <c r="B184" t="str">
        <f>COUNTIF($I$8:I184,I184)&amp;I184</f>
        <v>3ÖĞRETİM GÖREVLİSİ</v>
      </c>
      <c r="C184" s="35" t="str">
        <f>MUHASEBE!B10</f>
        <v xml:space="preserve">DERS KODU  </v>
      </c>
      <c r="D184" s="35" t="str">
        <f>MUHASEBE!C10</f>
        <v>DERSİN ADI</v>
      </c>
      <c r="E184" s="71" t="str">
        <f>MUHASEBE!D10</f>
        <v>TARİH</v>
      </c>
      <c r="F184" s="76" t="str">
        <f>MUHASEBE!E10</f>
        <v>SAAT</v>
      </c>
      <c r="G184" s="35" t="str">
        <f>MUHASEBE!F10</f>
        <v>DERSLİK</v>
      </c>
      <c r="H184" s="35" t="str">
        <f>MUHASEBE!G10</f>
        <v>ÖĞR. SAYISI</v>
      </c>
      <c r="I184" s="35" t="str">
        <f>MUHASEBE!H10</f>
        <v>ÖĞRETİM GÖREVLİSİ</v>
      </c>
      <c r="J184" s="5" t="str">
        <f t="shared" ref="J184:J193" si="45">IF(OR(E184=O$4,F184=O$4,G184=O$4,H184=O$4),O$4," ")</f>
        <v xml:space="preserve"> </v>
      </c>
      <c r="K184" t="str">
        <f t="shared" si="43"/>
        <v>174Öğr. Gör. Tuğba Cansu TOPALLI</v>
      </c>
    </row>
    <row r="185" spans="1:11" ht="14.25" thickTop="1" thickBot="1">
      <c r="A185" t="str">
        <f>COUNTIF($J$8:J185,J185)+15&amp;J185</f>
        <v xml:space="preserve">100 </v>
      </c>
      <c r="B185" t="str">
        <f>COUNTIF($I$8:I185,I185)&amp;I185</f>
        <v>6Öğr. Gör. Tunahan BİLGİN</v>
      </c>
      <c r="C185" s="35" t="str">
        <f>MUHASEBE!B14</f>
        <v>MUV101</v>
      </c>
      <c r="D185" s="35" t="str">
        <f>MUHASEBE!C14</f>
        <v>Genel Muhasebe-I</v>
      </c>
      <c r="E185" s="15" t="str">
        <f>IF(ISBLANK(MUHASEBE!I14)," ", MUHASEBE!I14)</f>
        <v>Öğr. Gör. Sema BİLGİLİ</v>
      </c>
      <c r="F185" s="15" t="str">
        <f>IF(ISBLANK(MUHASEBE!J14)," ", MUHASEBE!J14)</f>
        <v>Dr. Öğretim Üyesi EVREN ERGÜN</v>
      </c>
      <c r="G185" s="15" t="str">
        <f>IF(ISBLANK(MUHASEBE!K14)," ", MUHASEBE!K14)</f>
        <v xml:space="preserve"> </v>
      </c>
      <c r="H185" s="15" t="str">
        <f>IF(ISBLANK(MUHASEBE!L14)," ", MUHASEBE!L14)</f>
        <v xml:space="preserve"> </v>
      </c>
      <c r="I185" s="35" t="str">
        <f>MUHASEBE!H14</f>
        <v>Öğr. Gör. Tunahan BİLGİN</v>
      </c>
      <c r="J185" s="5" t="str">
        <f t="shared" si="45"/>
        <v xml:space="preserve"> </v>
      </c>
      <c r="K185" t="str">
        <f t="shared" si="43"/>
        <v>175Öğr. Gör. Tuğba Cansu TOPALLI</v>
      </c>
    </row>
    <row r="186" spans="1:11" ht="14.25" thickTop="1" thickBot="1">
      <c r="A186" t="str">
        <f>COUNTIF($J$8:J186,J186)+15&amp;J186</f>
        <v xml:space="preserve">101 </v>
      </c>
      <c r="B186" t="str">
        <f>COUNTIF($I$8:I186,I186)&amp;I186</f>
        <v>7Öğr. Gör. Ömer YILMAZ</v>
      </c>
      <c r="C186" s="35" t="str">
        <f>MUHASEBE!B12</f>
        <v>MUV103</v>
      </c>
      <c r="D186" s="35" t="str">
        <f>MUHASEBE!C12</f>
        <v>Genel İşletme</v>
      </c>
      <c r="E186" s="15" t="str">
        <f>IF(ISBLANK(MUHASEBE!I12)," ", MUHASEBE!I12)</f>
        <v>Öğr. Gör. Sema BİLGİLİ</v>
      </c>
      <c r="F186" s="15" t="str">
        <f>IF(ISBLANK(MUHASEBE!J12)," ", MUHASEBE!J12)</f>
        <v xml:space="preserve"> </v>
      </c>
      <c r="G186" s="15" t="str">
        <f>IF(ISBLANK(MUHASEBE!K12)," ", MUHASEBE!K12)</f>
        <v xml:space="preserve"> </v>
      </c>
      <c r="H186" s="15" t="str">
        <f>IF(ISBLANK(MUHASEBE!L12)," ", MUHASEBE!L12)</f>
        <v xml:space="preserve"> </v>
      </c>
      <c r="I186" s="35" t="str">
        <f>MUHASEBE!H12</f>
        <v>Öğr. Gör. Ömer YILMAZ</v>
      </c>
      <c r="J186" s="5" t="str">
        <f t="shared" si="45"/>
        <v xml:space="preserve"> </v>
      </c>
      <c r="K186" t="str">
        <f t="shared" si="43"/>
        <v>176Öğr. Gör. Tuğba Cansu TOPALLI</v>
      </c>
    </row>
    <row r="187" spans="1:11" ht="14.25" thickTop="1" thickBot="1">
      <c r="A187" t="str">
        <f>COUNTIF($J$8:J187,J187)+15&amp;J187</f>
        <v xml:space="preserve">102 </v>
      </c>
      <c r="B187" t="str">
        <f>COUNTIF($I$8:I187,I187)&amp;I187</f>
        <v>7Öğr. Gör. Seval ŞENGEZER</v>
      </c>
      <c r="C187" s="35" t="str">
        <f>MUHASEBE!B15</f>
        <v>MUV105</v>
      </c>
      <c r="D187" s="35" t="str">
        <f>MUHASEBE!C15</f>
        <v>Mikro Ekonomi</v>
      </c>
      <c r="E187" s="15" t="str">
        <f>IF(ISBLANK(MUHASEBE!I15)," ", MUHASEBE!I15)</f>
        <v>Öğr. Gör. Mustafa SOLMAZ</v>
      </c>
      <c r="F187" s="15" t="str">
        <f>IF(ISBLANK(MUHASEBE!J15)," ", MUHASEBE!J15)</f>
        <v>Öğr. Gör. Emre ENGİN</v>
      </c>
      <c r="G187" s="15" t="str">
        <f>IF(ISBLANK(MUHASEBE!K15)," ", MUHASEBE!K15)</f>
        <v xml:space="preserve"> </v>
      </c>
      <c r="H187" s="15" t="str">
        <f>IF(ISBLANK(MUHASEBE!L15)," ", MUHASEBE!L15)</f>
        <v xml:space="preserve"> </v>
      </c>
      <c r="I187" s="35" t="str">
        <f>MUHASEBE!H15</f>
        <v>Öğr. Gör. Seval ŞENGEZER</v>
      </c>
      <c r="J187" s="5" t="str">
        <f t="shared" si="45"/>
        <v xml:space="preserve"> </v>
      </c>
      <c r="K187" t="str">
        <f t="shared" si="43"/>
        <v>177Öğr. Gör. Tuğba Cansu TOPALLI</v>
      </c>
    </row>
    <row r="188" spans="1:11" ht="14.25" thickTop="1" thickBot="1">
      <c r="A188" t="str">
        <f>COUNTIF($J$8:J188,J188)+15&amp;J188</f>
        <v xml:space="preserve">103 </v>
      </c>
      <c r="B188" t="str">
        <f>COUNTIF($I$8:I188,I188)&amp;I188</f>
        <v>10Öğr. Gör. Muharrem Selçuk ÖZKAN</v>
      </c>
      <c r="C188" s="35" t="str">
        <f>MUHASEBE!B18</f>
        <v>MUV107</v>
      </c>
      <c r="D188" s="35" t="str">
        <f>MUHASEBE!C18</f>
        <v>Temel Hukuk</v>
      </c>
      <c r="E188" s="15" t="str">
        <f>IF(ISBLANK(MUHASEBE!I18)," ", MUHASEBE!I18)</f>
        <v>Öğr. Gör. Hakan Can ALTUNAY</v>
      </c>
      <c r="F188" s="15" t="str">
        <f>IF(ISBLANK(MUHASEBE!J18)," ", MUHASEBE!J18)</f>
        <v>Öğr. Gör. Sema BİLGİLİ</v>
      </c>
      <c r="G188" s="15" t="str">
        <f>IF(ISBLANK(MUHASEBE!K18)," ", MUHASEBE!K18)</f>
        <v xml:space="preserve"> </v>
      </c>
      <c r="H188" s="15" t="str">
        <f>IF(ISBLANK(MUHASEBE!L18)," ", MUHASEBE!L18)</f>
        <v xml:space="preserve"> </v>
      </c>
      <c r="I188" s="35" t="str">
        <f>MUHASEBE!H18</f>
        <v>Öğr. Gör. Muharrem Selçuk ÖZKAN</v>
      </c>
      <c r="J188" s="5" t="str">
        <f t="shared" si="45"/>
        <v xml:space="preserve"> </v>
      </c>
      <c r="K188" t="str">
        <f t="shared" si="43"/>
        <v>178Öğr. Gör. Tuğba Cansu TOPALLI</v>
      </c>
    </row>
    <row r="189" spans="1:11" ht="14.25" thickTop="1" thickBot="1">
      <c r="A189" t="str">
        <f>COUNTIF($J$8:J189,J189)+15&amp;J189</f>
        <v xml:space="preserve">104 </v>
      </c>
      <c r="B189" t="str">
        <f>COUNTIF($I$8:I189,I189)&amp;I189</f>
        <v>5Dr. Öğretim Üyesi EVREN ERGÜN</v>
      </c>
      <c r="C189" s="35" t="str">
        <f>MUHASEBE!B16</f>
        <v>MUV109</v>
      </c>
      <c r="D189" s="35" t="str">
        <f>MUHASEBE!C16</f>
        <v>Mesleki Matematik</v>
      </c>
      <c r="E189" s="15" t="str">
        <f>IF(ISBLANK(MUHASEBE!I16)," ", MUHASEBE!I16)</f>
        <v>Öğr. Gör. Tunahan BİLGİN</v>
      </c>
      <c r="F189" s="15" t="str">
        <f>IF(ISBLANK(MUHASEBE!J16)," ", MUHASEBE!J16)</f>
        <v xml:space="preserve"> </v>
      </c>
      <c r="G189" s="15" t="str">
        <f>IF(ISBLANK(MUHASEBE!K16)," ", MUHASEBE!K16)</f>
        <v xml:space="preserve"> </v>
      </c>
      <c r="H189" s="15" t="str">
        <f>IF(ISBLANK(MUHASEBE!L16)," ", MUHASEBE!L16)</f>
        <v xml:space="preserve"> </v>
      </c>
      <c r="I189" s="35" t="str">
        <f>MUHASEBE!H16</f>
        <v>Dr. Öğretim Üyesi EVREN ERGÜN</v>
      </c>
      <c r="J189" s="5" t="str">
        <f t="shared" si="45"/>
        <v xml:space="preserve"> </v>
      </c>
      <c r="K189" t="str">
        <f t="shared" si="43"/>
        <v>179Öğr. Gör. Tuğba Cansu TOPALLI</v>
      </c>
    </row>
    <row r="190" spans="1:11" ht="14.25" thickTop="1" thickBot="1">
      <c r="A190" t="str">
        <f>COUNTIF($J$8:J190,J190)+15&amp;J190</f>
        <v xml:space="preserve">105 </v>
      </c>
      <c r="B190" t="str">
        <f>COUNTIF($I$8:I190,I190)&amp;I190</f>
        <v>9Öğr. Gör. Mürsel KAN</v>
      </c>
      <c r="C190" s="35" t="str">
        <f>MUHASEBE!B19</f>
        <v>MUV111</v>
      </c>
      <c r="D190" s="35" t="str">
        <f>MUHASEBE!C19</f>
        <v>İletişim</v>
      </c>
      <c r="E190" s="15" t="str">
        <f>IF(ISBLANK(MUHASEBE!I19)," ", MUHASEBE!I19)</f>
        <v>Öğr. Gör. AslıTOSYALI KARADAĞ</v>
      </c>
      <c r="F190" s="15" t="str">
        <f>IF(ISBLANK(MUHASEBE!J19)," ", MUHASEBE!J19)</f>
        <v xml:space="preserve"> </v>
      </c>
      <c r="G190" s="15" t="str">
        <f>IF(ISBLANK(MUHASEBE!K19)," ", MUHASEBE!K19)</f>
        <v xml:space="preserve"> </v>
      </c>
      <c r="H190" s="15" t="str">
        <f>IF(ISBLANK(MUHASEBE!L19)," ", MUHASEBE!L19)</f>
        <v xml:space="preserve"> </v>
      </c>
      <c r="I190" s="35" t="str">
        <f>MUHASEBE!H19</f>
        <v>Öğr. Gör. Mürsel KAN</v>
      </c>
      <c r="J190" s="5" t="str">
        <f t="shared" si="45"/>
        <v xml:space="preserve"> </v>
      </c>
      <c r="K190" t="str">
        <f t="shared" si="43"/>
        <v>180Öğr. Gör. Tuğba Cansu TOPALLI</v>
      </c>
    </row>
    <row r="191" spans="1:11" ht="14.25" thickTop="1" thickBot="1">
      <c r="A191" t="str">
        <f>COUNTIF($J$8:J191,J191)+15&amp;J191</f>
        <v xml:space="preserve">106 </v>
      </c>
      <c r="B191" t="str">
        <f>COUNTIF($I$8:I191,I191)&amp;I191</f>
        <v>5Öğr. Gör. Serkan VARAN</v>
      </c>
      <c r="C191" s="35" t="str">
        <f>MUHASEBE!B11</f>
        <v>MUV113</v>
      </c>
      <c r="D191" s="35" t="str">
        <f>MUHASEBE!C11</f>
        <v>Ofis Programları I</v>
      </c>
      <c r="E191" s="15" t="str">
        <f>IF(ISBLANK(MUHASEBE!I11)," ", MUHASEBE!I11)</f>
        <v>Öğr. Gör. Muharrem Selçuk ÖZKAN</v>
      </c>
      <c r="F191" s="15" t="str">
        <f>IF(ISBLANK(MUHASEBE!J11)," ", MUHASEBE!J11)</f>
        <v xml:space="preserve"> </v>
      </c>
      <c r="G191" s="15" t="str">
        <f>IF(ISBLANK(MUHASEBE!K11)," ", MUHASEBE!K11)</f>
        <v xml:space="preserve"> </v>
      </c>
      <c r="H191" s="15" t="str">
        <f>IF(ISBLANK(MUHASEBE!L11)," ", MUHASEBE!L11)</f>
        <v xml:space="preserve"> </v>
      </c>
      <c r="I191" s="35" t="str">
        <f>MUHASEBE!H11</f>
        <v>Öğr. Gör. Serkan VARAN</v>
      </c>
      <c r="J191" s="5" t="str">
        <f t="shared" si="45"/>
        <v xml:space="preserve"> </v>
      </c>
      <c r="K191" t="str">
        <f t="shared" si="43"/>
        <v>181Öğr. Gör. Tuğba Cansu TOPALLI</v>
      </c>
    </row>
    <row r="192" spans="1:11" ht="14.25" thickTop="1" thickBot="1">
      <c r="A192" t="str">
        <f>COUNTIF($J$8:J192,J192)+15&amp;J192</f>
        <v xml:space="preserve">107 </v>
      </c>
      <c r="B192" t="str">
        <f>COUNTIF($I$8:I192,I192)&amp;I192</f>
        <v>8Öğr. Gör. Seval ŞENGEZER</v>
      </c>
      <c r="C192" s="35" t="str">
        <f>MUHASEBE!B17</f>
        <v>MUV129</v>
      </c>
      <c r="D192" s="35" t="str">
        <f>MUHASEBE!C17</f>
        <v>Meslek Hukuku ve Etiği</v>
      </c>
      <c r="E192" s="15" t="str">
        <f>IF(ISBLANK(MUHASEBE!I17)," ", MUHASEBE!I17)</f>
        <v xml:space="preserve"> </v>
      </c>
      <c r="F192" s="15" t="str">
        <f>IF(ISBLANK(MUHASEBE!J17)," ", MUHASEBE!J17)</f>
        <v xml:space="preserve"> </v>
      </c>
      <c r="G192" s="15" t="str">
        <f>IF(ISBLANK(MUHASEBE!K17)," ", MUHASEBE!K17)</f>
        <v xml:space="preserve"> </v>
      </c>
      <c r="H192" s="15" t="str">
        <f>IF(ISBLANK(MUHASEBE!L17)," ", MUHASEBE!L17)</f>
        <v xml:space="preserve"> </v>
      </c>
      <c r="I192" s="35" t="str">
        <f>MUHASEBE!H17</f>
        <v>Öğr. Gör. Seval ŞENGEZER</v>
      </c>
      <c r="J192" s="5" t="str">
        <f t="shared" si="45"/>
        <v xml:space="preserve"> </v>
      </c>
      <c r="K192" t="str">
        <f t="shared" si="43"/>
        <v>182Öğr. Gör. Tuğba Cansu TOPALLI</v>
      </c>
    </row>
    <row r="193" spans="1:11" ht="13.5" thickTop="1">
      <c r="A193" t="str">
        <f>COUNTIF($J$8:J193,J193)+15&amp;J193</f>
        <v xml:space="preserve">108 </v>
      </c>
      <c r="B193" t="str">
        <f>COUNTIF($I$8:I193,I193)&amp;I193</f>
        <v>3Öğr. Gör. AslıTOSYALI KARADAĞ</v>
      </c>
      <c r="C193" s="35" t="str">
        <f>MUHASEBE!B13</f>
        <v>MUV131</v>
      </c>
      <c r="D193" s="35" t="str">
        <f>MUHASEBE!C13</f>
        <v>İş Sağlığı ve Güvenliği</v>
      </c>
      <c r="E193" s="15" t="str">
        <f>IF(ISBLANK(MUHASEBE!I13)," ", MUHASEBE!I13)</f>
        <v>Öğr. Gör. Neslihan YONDEMİR ÇALIŞKAN</v>
      </c>
      <c r="F193" s="15" t="str">
        <f>IF(ISBLANK(MUHASEBE!J13)," ", MUHASEBE!J13)</f>
        <v xml:space="preserve"> </v>
      </c>
      <c r="G193" s="15" t="str">
        <f>IF(ISBLANK(MUHASEBE!K13)," ", MUHASEBE!K13)</f>
        <v xml:space="preserve"> </v>
      </c>
      <c r="H193" s="15" t="str">
        <f>IF(ISBLANK(MUHASEBE!L13)," ", MUHASEBE!L13)</f>
        <v xml:space="preserve"> </v>
      </c>
      <c r="I193" s="35" t="str">
        <f>MUHASEBE!H13</f>
        <v>Öğr. Gör. AslıTOSYALI KARADAĞ</v>
      </c>
      <c r="J193" s="5" t="str">
        <f t="shared" si="45"/>
        <v xml:space="preserve"> </v>
      </c>
      <c r="K193" t="str">
        <f t="shared" si="43"/>
        <v>183Öğr. Gör. Tuğba Cansu TOPALLI</v>
      </c>
    </row>
    <row r="194" spans="1:11">
      <c r="A194" t="e">
        <f>COUNTIF($J$8:J194,J194)+15&amp;J194</f>
        <v>#REF!</v>
      </c>
      <c r="B194" t="e">
        <f>COUNTIF($I$8:I194,I194)&amp;I194</f>
        <v>#REF!</v>
      </c>
      <c r="C194" s="35" t="e">
        <f>MUHASEBE!#REF!</f>
        <v>#REF!</v>
      </c>
      <c r="D194" s="35" t="e">
        <f>MUHASEBE!#REF!</f>
        <v>#REF!</v>
      </c>
      <c r="E194" s="71" t="e">
        <f>MUHASEBE!#REF!</f>
        <v>#REF!</v>
      </c>
      <c r="F194" s="76" t="e">
        <f>MUHASEBE!#REF!</f>
        <v>#REF!</v>
      </c>
      <c r="G194" s="35" t="e">
        <f>MUHASEBE!#REF!</f>
        <v>#REF!</v>
      </c>
      <c r="H194" s="35" t="e">
        <f>MUHASEBE!#REF!</f>
        <v>#REF!</v>
      </c>
      <c r="I194" s="35" t="e">
        <f>MUHASEBE!#REF!</f>
        <v>#REF!</v>
      </c>
      <c r="J194" s="35" t="e">
        <f>MUHASEBE!#REF!</f>
        <v>#REF!</v>
      </c>
      <c r="K194" t="str">
        <f t="shared" si="43"/>
        <v>184Öğr. Gör. Tuğba Cansu TOPALLI</v>
      </c>
    </row>
    <row r="195" spans="1:11">
      <c r="A195" t="e">
        <f>COUNTIF($J$8:J195,J195)+15&amp;J195</f>
        <v>#REF!</v>
      </c>
      <c r="B195" t="str">
        <f>COUNTIF($I$8:I195,I195)&amp;I195</f>
        <v>100</v>
      </c>
      <c r="C195" s="35">
        <f>MUHASEBE!B21</f>
        <v>0</v>
      </c>
      <c r="D195" s="35">
        <f>MUHASEBE!C21</f>
        <v>0</v>
      </c>
      <c r="E195" s="71">
        <f>MUHASEBE!D21</f>
        <v>0</v>
      </c>
      <c r="F195" s="76">
        <f>MUHASEBE!E21</f>
        <v>0</v>
      </c>
      <c r="G195" s="35">
        <f>MUHASEBE!F21</f>
        <v>0</v>
      </c>
      <c r="H195" s="35">
        <f>MUHASEBE!G21</f>
        <v>0</v>
      </c>
      <c r="I195" s="35">
        <f>MUHASEBE!H21</f>
        <v>0</v>
      </c>
      <c r="J195" s="35" t="e">
        <f>MUHASEBE!#REF!</f>
        <v>#REF!</v>
      </c>
      <c r="K195" t="str">
        <f t="shared" si="43"/>
        <v>185Öğr. Gör. Tuğba Cansu TOPALLI</v>
      </c>
    </row>
    <row r="196" spans="1:11">
      <c r="A196" t="e">
        <f>COUNTIF($J$8:J196,J196)+15&amp;J196</f>
        <v>#REF!</v>
      </c>
      <c r="B196" t="str">
        <f>COUNTIF($I$8:I196,I196)&amp;I196</f>
        <v>110</v>
      </c>
      <c r="C196" s="35" t="str">
        <f>MUHASEBE!B22</f>
        <v>III.DÖNEM</v>
      </c>
      <c r="D196" s="35">
        <f>MUHASEBE!C22</f>
        <v>0</v>
      </c>
      <c r="E196" s="71">
        <f>MUHASEBE!D22</f>
        <v>0</v>
      </c>
      <c r="F196" s="76">
        <f>MUHASEBE!E22</f>
        <v>0</v>
      </c>
      <c r="G196" s="35">
        <f>MUHASEBE!F22</f>
        <v>0</v>
      </c>
      <c r="H196" s="35">
        <f>MUHASEBE!G22</f>
        <v>0</v>
      </c>
      <c r="I196" s="35">
        <f>MUHASEBE!H22</f>
        <v>0</v>
      </c>
      <c r="J196" s="35" t="e">
        <f>MUHASEBE!#REF!</f>
        <v>#REF!</v>
      </c>
      <c r="K196" t="str">
        <f t="shared" si="43"/>
        <v>186Öğr. Gör. Tuğba Cansu TOPALLI</v>
      </c>
    </row>
    <row r="197" spans="1:11">
      <c r="A197" t="e">
        <f>COUNTIF($J$8:J197,J197)+15&amp;J197</f>
        <v>#REF!</v>
      </c>
      <c r="B197" t="e">
        <f>COUNTIF($I$8:I197,I197)&amp;I197</f>
        <v>#REF!</v>
      </c>
      <c r="C197" s="35" t="e">
        <f>MUHASEBE!#REF!</f>
        <v>#REF!</v>
      </c>
      <c r="D197" s="35" t="e">
        <f>MUHASEBE!#REF!</f>
        <v>#REF!</v>
      </c>
      <c r="E197" s="71" t="e">
        <f>MUHASEBE!#REF!</f>
        <v>#REF!</v>
      </c>
      <c r="F197" s="76" t="e">
        <f>MUHASEBE!#REF!</f>
        <v>#REF!</v>
      </c>
      <c r="G197" s="35" t="e">
        <f>MUHASEBE!#REF!</f>
        <v>#REF!</v>
      </c>
      <c r="H197" s="35" t="e">
        <f>MUHASEBE!#REF!</f>
        <v>#REF!</v>
      </c>
      <c r="I197" s="35" t="e">
        <f>MUHASEBE!#REF!</f>
        <v>#REF!</v>
      </c>
      <c r="J197" s="35" t="e">
        <f>MUHASEBE!#REF!</f>
        <v>#REF!</v>
      </c>
      <c r="K197" t="str">
        <f t="shared" si="43"/>
        <v>187Öğr. Gör. Tuğba Cansu TOPALLI</v>
      </c>
    </row>
    <row r="198" spans="1:11">
      <c r="A198" t="e">
        <f>COUNTIF($J$8:J198,J198)+15&amp;J198</f>
        <v>#REF!</v>
      </c>
      <c r="B198" t="str">
        <f>COUNTIF($I$8:I198,I198)&amp;I198</f>
        <v>120</v>
      </c>
      <c r="C198" s="35">
        <f>MUHASEBE!B21</f>
        <v>0</v>
      </c>
      <c r="D198" s="35">
        <f>MUHASEBE!C21</f>
        <v>0</v>
      </c>
      <c r="E198" s="71">
        <f>MUHASEBE!D21</f>
        <v>0</v>
      </c>
      <c r="F198" s="76">
        <f>MUHASEBE!E21</f>
        <v>0</v>
      </c>
      <c r="G198" s="35">
        <f>MUHASEBE!F21</f>
        <v>0</v>
      </c>
      <c r="H198" s="35">
        <f>MUHASEBE!G21</f>
        <v>0</v>
      </c>
      <c r="I198" s="35">
        <f>MUHASEBE!H21</f>
        <v>0</v>
      </c>
      <c r="J198" s="35" t="e">
        <f>MUHASEBE!#REF!</f>
        <v>#REF!</v>
      </c>
      <c r="K198" t="str">
        <f t="shared" si="43"/>
        <v>188Öğr. Gör. Tuğba Cansu TOPALLI</v>
      </c>
    </row>
    <row r="199" spans="1:11" ht="13.5" thickBot="1">
      <c r="A199" t="e">
        <f>COUNTIF($J$8:J199,J199)+15&amp;J199</f>
        <v>#REF!</v>
      </c>
      <c r="B199" t="str">
        <f>COUNTIF($I$8:I199,I199)&amp;I199</f>
        <v>130</v>
      </c>
      <c r="C199" s="35" t="str">
        <f>MUHASEBE!B22</f>
        <v>III.DÖNEM</v>
      </c>
      <c r="D199" s="35">
        <f>MUHASEBE!C22</f>
        <v>0</v>
      </c>
      <c r="E199" s="71">
        <f>MUHASEBE!D22</f>
        <v>0</v>
      </c>
      <c r="F199" s="76">
        <f>MUHASEBE!E22</f>
        <v>0</v>
      </c>
      <c r="G199" s="35">
        <f>MUHASEBE!F22</f>
        <v>0</v>
      </c>
      <c r="H199" s="35">
        <f>MUHASEBE!G22</f>
        <v>0</v>
      </c>
      <c r="I199" s="35">
        <f>MUHASEBE!H22</f>
        <v>0</v>
      </c>
      <c r="J199" s="35" t="e">
        <f>MUHASEBE!#REF!</f>
        <v>#REF!</v>
      </c>
      <c r="K199" t="str">
        <f t="shared" si="43"/>
        <v>189Öğr. Gör. Tuğba Cansu TOPALLI</v>
      </c>
    </row>
    <row r="200" spans="1:11" ht="14.25" thickTop="1" thickBot="1">
      <c r="A200" t="str">
        <f>COUNTIF($J$8:J200,J200)+15&amp;J200</f>
        <v xml:space="preserve">109 </v>
      </c>
      <c r="B200" t="str">
        <f>COUNTIF($I$8:I200,I200)&amp;I200</f>
        <v>4ÖĞRETİM GÖREVLİSİ</v>
      </c>
      <c r="C200" s="35" t="str">
        <f>MUHASEBE!B23</f>
        <v>DERS KODU</v>
      </c>
      <c r="D200" s="35" t="str">
        <f>MUHASEBE!C23</f>
        <v>DERSİN ADI</v>
      </c>
      <c r="E200" s="71" t="str">
        <f>MUHASEBE!D23</f>
        <v>TARİH</v>
      </c>
      <c r="F200" s="76" t="str">
        <f>MUHASEBE!E23</f>
        <v>SAAT</v>
      </c>
      <c r="G200" s="35" t="str">
        <f>MUHASEBE!F23</f>
        <v>SINIF</v>
      </c>
      <c r="H200" s="35" t="str">
        <f>MUHASEBE!G23</f>
        <v>ÖĞR. SAYISI</v>
      </c>
      <c r="I200" s="35" t="str">
        <f>MUHASEBE!H23</f>
        <v>ÖĞRETİM GÖREVLİSİ</v>
      </c>
      <c r="J200" s="5" t="str">
        <f t="shared" ref="J200:J207" si="46">IF(OR(E200=O$4,F200=O$4,G200=O$4,H200=O$4),O$4," ")</f>
        <v xml:space="preserve"> </v>
      </c>
      <c r="K200" t="str">
        <f t="shared" si="43"/>
        <v>190Öğr. Gör. Tuğba Cansu TOPALLI</v>
      </c>
    </row>
    <row r="201" spans="1:11" ht="14.25" thickTop="1" thickBot="1">
      <c r="A201" t="str">
        <f>COUNTIF($J$8:J201,J201)+15&amp;J201</f>
        <v xml:space="preserve">110 </v>
      </c>
      <c r="B201" t="str">
        <f>COUNTIF($I$8:I201,I201)&amp;I201</f>
        <v>7Öğr. Gör. Tunahan BİLGİN</v>
      </c>
      <c r="C201" s="35" t="str">
        <f>MUHASEBE!B26</f>
        <v>MUV201</v>
      </c>
      <c r="D201" s="35" t="str">
        <f>MUHASEBE!C26</f>
        <v>Maliyet Muhasebesi</v>
      </c>
      <c r="E201" s="15" t="str">
        <f>IF(ISBLANK(MUHASEBE!I26)," ", MUHASEBE!I26)</f>
        <v>Dr. Öğretim Üyesi EVREN ERGÜN</v>
      </c>
      <c r="F201" s="15" t="str">
        <f>IF(ISBLANK(MUHASEBE!J26)," ", MUHASEBE!J26)</f>
        <v xml:space="preserve"> </v>
      </c>
      <c r="G201" s="15" t="str">
        <f>IF(ISBLANK(MUHASEBE!K26)," ", MUHASEBE!K26)</f>
        <v xml:space="preserve"> </v>
      </c>
      <c r="H201" s="15" t="str">
        <f>IF(ISBLANK(MUHASEBE!L26)," ", MUHASEBE!L26)</f>
        <v xml:space="preserve"> </v>
      </c>
      <c r="I201" s="35" t="str">
        <f>MUHASEBE!H26</f>
        <v>Öğr. Gör. Tunahan BİLGİN</v>
      </c>
      <c r="J201" s="5" t="str">
        <f t="shared" si="46"/>
        <v xml:space="preserve"> </v>
      </c>
      <c r="K201" t="str">
        <f t="shared" si="43"/>
        <v>191Öğr. Gör. Tuğba Cansu TOPALLI</v>
      </c>
    </row>
    <row r="202" spans="1:11" ht="14.25" thickTop="1" thickBot="1">
      <c r="A202" t="str">
        <f>COUNTIF($J$8:J202,J202)+15&amp;J202</f>
        <v xml:space="preserve">111 </v>
      </c>
      <c r="B202" t="str">
        <f>COUNTIF($I$8:I202,I202)&amp;I202</f>
        <v>10Öğr. Gör. Mustafa SOLMAZ</v>
      </c>
      <c r="C202" s="35" t="str">
        <f>MUHASEBE!B28</f>
        <v>MUV203</v>
      </c>
      <c r="D202" s="35" t="str">
        <f>MUHASEBE!C28</f>
        <v>Şirketler Muhasebesi</v>
      </c>
      <c r="E202" s="15" t="str">
        <f>IF(ISBLANK(MUHASEBE!I28)," ", MUHASEBE!I28)</f>
        <v>Öğr. Gör. Neslihan YONDEMİR ÇALIŞKAN</v>
      </c>
      <c r="F202" s="15" t="str">
        <f>IF(ISBLANK(MUHASEBE!J28)," ", MUHASEBE!J28)</f>
        <v xml:space="preserve"> </v>
      </c>
      <c r="G202" s="15" t="str">
        <f>IF(ISBLANK(MUHASEBE!K28)," ", MUHASEBE!K28)</f>
        <v xml:space="preserve"> </v>
      </c>
      <c r="H202" s="15" t="str">
        <f>IF(ISBLANK(MUHASEBE!L28)," ", MUHASEBE!L28)</f>
        <v xml:space="preserve"> </v>
      </c>
      <c r="I202" s="35" t="str">
        <f>MUHASEBE!H28</f>
        <v>Öğr. Gör. Mustafa SOLMAZ</v>
      </c>
      <c r="J202" s="5" t="str">
        <f t="shared" si="46"/>
        <v xml:space="preserve"> </v>
      </c>
      <c r="K202" t="str">
        <f t="shared" si="43"/>
        <v>192Öğr. Gör. Tuğba Cansu TOPALLI</v>
      </c>
    </row>
    <row r="203" spans="1:11" ht="14.25" thickTop="1" thickBot="1">
      <c r="A203" t="str">
        <f>COUNTIF($J$8:J203,J203)+15&amp;J203</f>
        <v xml:space="preserve">112 </v>
      </c>
      <c r="B203" t="str">
        <f>COUNTIF($I$8:I203,I203)&amp;I203</f>
        <v>7Öğr. Gör. Abdulkadir ERYILMAZ</v>
      </c>
      <c r="C203" s="35" t="str">
        <f>MUHASEBE!B25</f>
        <v>MUV249</v>
      </c>
      <c r="D203" s="35" t="str">
        <f>MUHASEBE!C25</f>
        <v>Paket Programlar ve E-Uyg.</v>
      </c>
      <c r="E203" s="15" t="str">
        <f>IF(ISBLANK(MUHASEBE!I25)," ", MUHASEBE!I25)</f>
        <v xml:space="preserve"> </v>
      </c>
      <c r="F203" s="15" t="str">
        <f>IF(ISBLANK(MUHASEBE!J25)," ", MUHASEBE!J25)</f>
        <v xml:space="preserve"> </v>
      </c>
      <c r="G203" s="15" t="str">
        <f>IF(ISBLANK(MUHASEBE!K25)," ", MUHASEBE!K25)</f>
        <v xml:space="preserve"> </v>
      </c>
      <c r="H203" s="15" t="str">
        <f>IF(ISBLANK(MUHASEBE!L25)," ", MUHASEBE!L25)</f>
        <v xml:space="preserve"> </v>
      </c>
      <c r="I203" s="35" t="str">
        <f>MUHASEBE!H25</f>
        <v>Öğr. Gör. Abdulkadir ERYILMAZ</v>
      </c>
      <c r="J203" s="5" t="str">
        <f t="shared" si="46"/>
        <v xml:space="preserve"> </v>
      </c>
      <c r="K203" t="str">
        <f t="shared" si="43"/>
        <v>193Öğr. Gör. Tuğba Cansu TOPALLI</v>
      </c>
    </row>
    <row r="204" spans="1:11" ht="14.25" thickTop="1" thickBot="1">
      <c r="A204" t="str">
        <f>COUNTIF($J$8:J204,J204)+15&amp;J204</f>
        <v>20Öğr. Gör. Tuğba Cansu TOPALLI</v>
      </c>
      <c r="B204" t="str">
        <f>COUNTIF($I$8:I204,I204)&amp;I204</f>
        <v>8Öğr. Gör. Tunahan BİLGİN</v>
      </c>
      <c r="C204" s="35" t="str">
        <f>MUHASEBE!B29</f>
        <v>MUV269</v>
      </c>
      <c r="D204" s="35" t="str">
        <f>MUHASEBE!C29</f>
        <v>İnşaat Muhasebesi</v>
      </c>
      <c r="E204" s="15" t="str">
        <f>IF(ISBLANK(MUHASEBE!I29)," ", MUHASEBE!I29)</f>
        <v>Öğr. Gör. Tuğba Cansu TOPALLI</v>
      </c>
      <c r="F204" s="15" t="str">
        <f>IF(ISBLANK(MUHASEBE!J29)," ", MUHASEBE!J29)</f>
        <v xml:space="preserve"> </v>
      </c>
      <c r="G204" s="15" t="str">
        <f>IF(ISBLANK(MUHASEBE!K29)," ", MUHASEBE!K29)</f>
        <v xml:space="preserve"> </v>
      </c>
      <c r="H204" s="15" t="str">
        <f>IF(ISBLANK(MUHASEBE!L29)," ", MUHASEBE!L29)</f>
        <v xml:space="preserve"> </v>
      </c>
      <c r="I204" s="35" t="str">
        <f>MUHASEBE!H29</f>
        <v>Öğr. Gör. Tunahan BİLGİN</v>
      </c>
      <c r="J204" s="5" t="str">
        <f t="shared" si="46"/>
        <v>Öğr. Gör. Tuğba Cansu TOPALLI</v>
      </c>
      <c r="K204" t="str">
        <f t="shared" si="43"/>
        <v>194Öğr. Gör. Tuğba Cansu TOPALLI</v>
      </c>
    </row>
    <row r="205" spans="1:11" ht="14.25" thickTop="1" thickBot="1">
      <c r="A205" t="str">
        <f>COUNTIF($J$8:J205,J205)+15&amp;J205</f>
        <v xml:space="preserve">113 </v>
      </c>
      <c r="B205" t="str">
        <f>COUNTIF($I$8:I205,I205)&amp;I205</f>
        <v>10Öğr. Gör. Mürsel KAN</v>
      </c>
      <c r="C205" s="35" t="str">
        <f>MUHASEBE!B30</f>
        <v>MUV271</v>
      </c>
      <c r="D205" s="35" t="str">
        <f>MUHASEBE!C30</f>
        <v>Girişimcilik ve Yenilikçilik</v>
      </c>
      <c r="E205" s="15" t="str">
        <f>IF(ISBLANK(MUHASEBE!I30)," ", MUHASEBE!I30)</f>
        <v xml:space="preserve"> </v>
      </c>
      <c r="F205" s="15" t="str">
        <f>IF(ISBLANK(MUHASEBE!J30)," ", MUHASEBE!J30)</f>
        <v xml:space="preserve"> </v>
      </c>
      <c r="G205" s="15" t="str">
        <f>IF(ISBLANK(MUHASEBE!K30)," ", MUHASEBE!K30)</f>
        <v xml:space="preserve"> </v>
      </c>
      <c r="H205" s="15" t="str">
        <f>IF(ISBLANK(MUHASEBE!L30)," ", MUHASEBE!L30)</f>
        <v xml:space="preserve"> </v>
      </c>
      <c r="I205" s="35" t="str">
        <f>MUHASEBE!H30</f>
        <v>Öğr. Gör. Mürsel KAN</v>
      </c>
      <c r="J205" s="5" t="str">
        <f t="shared" si="46"/>
        <v xml:space="preserve"> </v>
      </c>
      <c r="K205" t="str">
        <f t="shared" si="43"/>
        <v>195Öğr. Gör. Tuğba Cansu TOPALLI</v>
      </c>
    </row>
    <row r="206" spans="1:11" ht="14.25" thickTop="1" thickBot="1">
      <c r="A206" t="str">
        <f>COUNTIF($J$8:J206,J206)+15&amp;J206</f>
        <v xml:space="preserve">114 </v>
      </c>
      <c r="B206" t="str">
        <f>COUNTIF($I$8:I206,I206)&amp;I206</f>
        <v>8Öğr. Gör. Ömer YILMAZ</v>
      </c>
      <c r="C206" s="35" t="str">
        <f>MUHASEBE!B27</f>
        <v>MUV281</v>
      </c>
      <c r="D206" s="35" t="str">
        <f>MUHASEBE!C27</f>
        <v>Mali Tablolar Analizi</v>
      </c>
      <c r="E206" s="15" t="str">
        <f>IF(ISBLANK(MUHASEBE!I27)," ", MUHASEBE!I27)</f>
        <v>Öğr. Gör. AslıTOSYALI KARADAĞ</v>
      </c>
      <c r="F206" s="15" t="str">
        <f>IF(ISBLANK(MUHASEBE!J27)," ", MUHASEBE!J27)</f>
        <v xml:space="preserve"> </v>
      </c>
      <c r="G206" s="15" t="str">
        <f>IF(ISBLANK(MUHASEBE!K27)," ", MUHASEBE!K27)</f>
        <v xml:space="preserve"> </v>
      </c>
      <c r="H206" s="15" t="str">
        <f>IF(ISBLANK(MUHASEBE!L27)," ", MUHASEBE!L27)</f>
        <v xml:space="preserve"> </v>
      </c>
      <c r="I206" s="35" t="str">
        <f>MUHASEBE!H27</f>
        <v>Öğr. Gör. Ömer YILMAZ</v>
      </c>
      <c r="J206" s="5" t="str">
        <f t="shared" si="46"/>
        <v xml:space="preserve"> </v>
      </c>
      <c r="K206" t="str">
        <f t="shared" si="43"/>
        <v>196Öğr. Gör. Tuğba Cansu TOPALLI</v>
      </c>
    </row>
    <row r="207" spans="1:11" ht="14.25" thickTop="1" thickBot="1">
      <c r="A207" t="str">
        <f>COUNTIF($J$8:J207,J207)+15&amp;J207</f>
        <v xml:space="preserve">115 </v>
      </c>
      <c r="B207" t="str">
        <f>COUNTIF($I$8:I207,I207)&amp;I207</f>
        <v>11Öğr. Gör. Mustafa SOLMAZ</v>
      </c>
      <c r="C207" s="35" t="str">
        <f>MUHASEBE!B24</f>
        <v>MUV283</v>
      </c>
      <c r="D207" s="35" t="str">
        <f>MUHASEBE!C24</f>
        <v>Türk Vergi Sistemi</v>
      </c>
      <c r="E207" s="15" t="str">
        <f>IF(ISBLANK(MUHASEBE!I24)," ", MUHASEBE!I24)</f>
        <v xml:space="preserve"> </v>
      </c>
      <c r="F207" s="15" t="str">
        <f>IF(ISBLANK(MUHASEBE!J24)," ", MUHASEBE!J24)</f>
        <v xml:space="preserve"> </v>
      </c>
      <c r="G207" s="15" t="str">
        <f>IF(ISBLANK(MUHASEBE!K24)," ", MUHASEBE!K24)</f>
        <v xml:space="preserve"> </v>
      </c>
      <c r="H207" s="15" t="str">
        <f>IF(ISBLANK(MUHASEBE!L24)," ", MUHASEBE!L24)</f>
        <v xml:space="preserve"> </v>
      </c>
      <c r="I207" s="35" t="str">
        <f>MUHASEBE!H24</f>
        <v>Öğr. Gör. Mustafa SOLMAZ</v>
      </c>
      <c r="J207" s="5" t="str">
        <f t="shared" si="46"/>
        <v xml:space="preserve"> </v>
      </c>
      <c r="K207" t="str">
        <f t="shared" si="43"/>
        <v>197Öğr. Gör. Tuğba Cansu TOPALLI</v>
      </c>
    </row>
    <row r="208" spans="1:11" ht="13.5" thickTop="1">
      <c r="A208" t="e">
        <f>COUNTIF($J$8:J208,J208)+15&amp;J208</f>
        <v>#REF!</v>
      </c>
      <c r="B208" t="e">
        <f>COUNTIF($I$8:I208,I208)&amp;I208</f>
        <v>#REF!</v>
      </c>
      <c r="C208" s="35" t="e">
        <f>MUHASEBE!#REF!</f>
        <v>#REF!</v>
      </c>
      <c r="D208" s="35" t="e">
        <f>MUHASEBE!#REF!</f>
        <v>#REF!</v>
      </c>
      <c r="E208" s="15" t="str">
        <f>IF(ISBLANK(MUHASEBE!I31)," ", MUHASEBE!I31)</f>
        <v xml:space="preserve"> </v>
      </c>
      <c r="F208" s="15" t="str">
        <f>IF(ISBLANK(MUHASEBE!J31)," ", MUHASEBE!J31)</f>
        <v xml:space="preserve"> </v>
      </c>
      <c r="G208" s="15" t="str">
        <f>IF(ISBLANK(MUHASEBE!K31)," ", MUHASEBE!K31)</f>
        <v xml:space="preserve"> </v>
      </c>
      <c r="H208" s="15" t="str">
        <f>IF(ISBLANK(MUHASEBE!L31)," ", MUHASEBE!L31)</f>
        <v xml:space="preserve"> </v>
      </c>
      <c r="I208" s="35" t="e">
        <f>MUHASEBE!#REF!</f>
        <v>#REF!</v>
      </c>
      <c r="J208" s="35" t="e">
        <f>MUHASEBE!#REF!</f>
        <v>#REF!</v>
      </c>
      <c r="K208" t="str">
        <f t="shared" si="43"/>
        <v>198Öğr. Gör. Tuğba Cansu TOPALLI</v>
      </c>
    </row>
    <row r="209" spans="1:11">
      <c r="A209" t="e">
        <f>COUNTIF($J$8:J209,J209)+15&amp;J209</f>
        <v>#REF!</v>
      </c>
      <c r="B209" t="e">
        <f>COUNTIF($I$8:I209,I209)&amp;I209</f>
        <v>#REF!</v>
      </c>
      <c r="C209" s="35" t="e">
        <f>MUHASEBE!#REF!</f>
        <v>#REF!</v>
      </c>
      <c r="D209" s="35" t="e">
        <f>MUHASEBE!#REF!</f>
        <v>#REF!</v>
      </c>
      <c r="E209" s="71" t="e">
        <f>MUHASEBE!#REF!</f>
        <v>#REF!</v>
      </c>
      <c r="F209" s="76" t="e">
        <f>MUHASEBE!#REF!</f>
        <v>#REF!</v>
      </c>
      <c r="G209" s="35" t="e">
        <f>MUHASEBE!#REF!</f>
        <v>#REF!</v>
      </c>
      <c r="H209" s="35" t="e">
        <f>MUHASEBE!#REF!</f>
        <v>#REF!</v>
      </c>
      <c r="I209" s="35" t="e">
        <f>MUHASEBE!#REF!</f>
        <v>#REF!</v>
      </c>
      <c r="J209" s="35" t="e">
        <f>MUHASEBE!#REF!</f>
        <v>#REF!</v>
      </c>
      <c r="K209" t="str">
        <f t="shared" si="43"/>
        <v>199Öğr. Gör. Tuğba Cansu TOPALLI</v>
      </c>
    </row>
    <row r="210" spans="1:11">
      <c r="A210" t="e">
        <f>COUNTIF($J$8:J210,J210)+15&amp;J210</f>
        <v>#REF!</v>
      </c>
      <c r="B210" t="e">
        <f>COUNTIF($I$8:I210,I210)&amp;I210</f>
        <v>#REF!</v>
      </c>
      <c r="C210" s="35" t="e">
        <f>MUHASEBE!#REF!</f>
        <v>#REF!</v>
      </c>
      <c r="D210" s="35" t="e">
        <f>MUHASEBE!#REF!</f>
        <v>#REF!</v>
      </c>
      <c r="E210" s="71" t="e">
        <f>MUHASEBE!#REF!</f>
        <v>#REF!</v>
      </c>
      <c r="F210" s="76" t="e">
        <f>MUHASEBE!#REF!</f>
        <v>#REF!</v>
      </c>
      <c r="G210" s="35" t="e">
        <f>MUHASEBE!#REF!</f>
        <v>#REF!</v>
      </c>
      <c r="H210" s="35" t="e">
        <f>MUHASEBE!#REF!</f>
        <v>#REF!</v>
      </c>
      <c r="I210" s="35" t="e">
        <f>MUHASEBE!#REF!</f>
        <v>#REF!</v>
      </c>
      <c r="J210" s="35" t="e">
        <f>MUHASEBE!#REF!</f>
        <v>#REF!</v>
      </c>
      <c r="K210" t="str">
        <f t="shared" si="43"/>
        <v>200Öğr. Gör. Tuğba Cansu TOPALLI</v>
      </c>
    </row>
    <row r="211" spans="1:11">
      <c r="A211" t="e">
        <f>COUNTIF($J$8:J211,J211)+15&amp;J211</f>
        <v>#REF!</v>
      </c>
      <c r="B211" t="str">
        <f>COUNTIF($I$8:I211,I211)&amp;I211</f>
        <v>2UZAKTAN EĞİTİMİ TERCİH EDENLER ÖĞRENCİLER SINAV YER VE SAATİNİ "sinav.omu.edu.tr" ADRESİNDEN ÖĞRENEREK BELİRTİLEN YER VE SIRALARDA SINAVA GİRECEKLERDİR.
YÜZYÜZE EĞİTİMİ TERCİH EDENLER İSE ADALET MESLEK YÜKSEKOKULUNDA 15:30'DA SINAVA GİRECEKLERDİR.</v>
      </c>
      <c r="C211" s="35" t="str">
        <f>MUHASEBE!B31</f>
        <v>ATİ101</v>
      </c>
      <c r="D211" s="35" t="str">
        <f>MUHASEBE!C31</f>
        <v>Atatürk İlkeleri ve İnkılap Tarihi I</v>
      </c>
      <c r="E211" s="71">
        <f>MUHASEBE!D31</f>
        <v>44961</v>
      </c>
      <c r="F211" s="76" t="e">
        <f>MUHASEBE!#REF!</f>
        <v>#REF!</v>
      </c>
      <c r="G211" s="35">
        <f>MUHASEBE!F31</f>
        <v>0</v>
      </c>
      <c r="H211" s="35">
        <f>MUHASEBE!G31</f>
        <v>0</v>
      </c>
      <c r="I211" s="35" t="str">
        <f>MUHASEBE!E31</f>
        <v>UZAKTAN EĞİTİMİ TERCİH EDENLER ÖĞRENCİLER SINAV YER VE SAATİNİ "sinav.omu.edu.tr" ADRESİNDEN ÖĞRENEREK BELİRTİLEN YER VE SIRALARDA SINAVA GİRECEKLERDİR.
YÜZYÜZE EĞİTİMİ TERCİH EDENLER İSE ADALET MESLEK YÜKSEKOKULUNDA 15:30'DA SINAVA GİRECEKLERDİR.</v>
      </c>
      <c r="J211" s="35" t="e">
        <f>MUHASEBE!#REF!</f>
        <v>#REF!</v>
      </c>
      <c r="K211" t="str">
        <f t="shared" si="43"/>
        <v>201Öğr. Gör. Tuğba Cansu TOPALLI</v>
      </c>
    </row>
    <row r="212" spans="1:11">
      <c r="A212" t="e">
        <f>COUNTIF($J$8:J212,J212)+15&amp;J212</f>
        <v>#REF!</v>
      </c>
      <c r="B212" t="str">
        <f>COUNTIF($I$8:I212,I212)&amp;I212</f>
        <v>140</v>
      </c>
      <c r="C212" s="35" t="str">
        <f>MUHASEBE!B32</f>
        <v>TDİ101</v>
      </c>
      <c r="D212" s="35" t="str">
        <f>MUHASEBE!C32</f>
        <v>Türk Dili I</v>
      </c>
      <c r="E212" s="71">
        <f>MUHASEBE!D32</f>
        <v>0</v>
      </c>
      <c r="F212" s="76">
        <f>MUHASEBE!E32</f>
        <v>0</v>
      </c>
      <c r="G212" s="35">
        <f>MUHASEBE!F32</f>
        <v>0</v>
      </c>
      <c r="H212" s="35">
        <f>MUHASEBE!G32</f>
        <v>0</v>
      </c>
      <c r="I212" s="35">
        <f>MUHASEBE!H32</f>
        <v>0</v>
      </c>
      <c r="J212" s="35" t="e">
        <f>MUHASEBE!#REF!</f>
        <v>#REF!</v>
      </c>
      <c r="K212" t="str">
        <f t="shared" si="43"/>
        <v>202Öğr. Gör. Tuğba Cansu TOPALLI</v>
      </c>
    </row>
    <row r="213" spans="1:11">
      <c r="A213" t="str">
        <f>COUNTIF($J$8:J213,J213)+15&amp;J213</f>
        <v>19</v>
      </c>
      <c r="B213" t="str">
        <f>COUNTIF($I$8:I213,I213)&amp;I213</f>
        <v>14</v>
      </c>
      <c r="K213" t="str">
        <f t="shared" si="43"/>
        <v>203Öğr. Gör. Tuğba Cansu TOPALLI</v>
      </c>
    </row>
    <row r="214" spans="1:11" ht="13.5" thickBot="1">
      <c r="A214" t="str">
        <f>COUNTIF($J$8:J214,J214)+15&amp;J214</f>
        <v>19</v>
      </c>
      <c r="B214" t="str">
        <f>COUNTIF($I$8:I214,I214)&amp;I214</f>
        <v>14</v>
      </c>
      <c r="K214" t="str">
        <f t="shared" si="43"/>
        <v>204Öğr. Gör. Tuğba Cansu TOPALLI</v>
      </c>
    </row>
    <row r="215" spans="1:11" ht="42" thickTop="1" thickBot="1">
      <c r="A215" t="str">
        <f>COUNTIF($J$8:J215,J215)+15&amp;J215</f>
        <v>16GÖZETMENLER</v>
      </c>
      <c r="B215" t="str">
        <f>COUNTIF($I$8:I215,I215)&amp;I215</f>
        <v>1ÖĞRETİM GÖREVLİSİNİN ADI SOYADI</v>
      </c>
      <c r="C215" s="3" t="s">
        <v>23</v>
      </c>
      <c r="D215" s="3" t="s">
        <v>0</v>
      </c>
      <c r="E215" s="17" t="s">
        <v>8</v>
      </c>
      <c r="F215" s="22" t="s">
        <v>1</v>
      </c>
      <c r="G215" s="4" t="s">
        <v>9</v>
      </c>
      <c r="H215" s="4" t="s">
        <v>25</v>
      </c>
      <c r="I215" s="4" t="s">
        <v>10</v>
      </c>
      <c r="J215" s="4" t="s">
        <v>22</v>
      </c>
      <c r="K215" t="str">
        <f t="shared" si="43"/>
        <v>205Öğr. Gör. Tuğba Cansu TOPALLI</v>
      </c>
    </row>
    <row r="216" spans="1:11" ht="14.25" thickTop="1" thickBot="1">
      <c r="A216" t="str">
        <f>COUNTIF($J$8:J216,J216)+15&amp;J216</f>
        <v xml:space="preserve">116 </v>
      </c>
      <c r="B216" t="str">
        <f>COUNTIF($I$8:I216,I216)&amp;I216</f>
        <v>6Dr. Öğretim Üyesi EVREN ERGÜN</v>
      </c>
      <c r="C216" s="38" t="str">
        <f>'BİLGİSAYAR PROGRAMCILIĞI'!B15</f>
        <v>BİP101</v>
      </c>
      <c r="D216" s="38" t="str">
        <f>'BİLGİSAYAR PROGRAMCILIĞI'!C15</f>
        <v>Matematik</v>
      </c>
      <c r="E216" s="15" t="str">
        <f>IF(ISBLANK('BİLGİSAYAR PROGRAMCILIĞI'!I15)," ", 'BİLGİSAYAR PROGRAMCILIĞI'!I15)</f>
        <v>Öğr. Gör. Dr. Azize Zehra ÇELENLİ BAŞARAN</v>
      </c>
      <c r="F216" s="15" t="str">
        <f>IF(ISBLANK('BİLGİSAYAR PROGRAMCILIĞI'!J15)," ", 'BİLGİSAYAR PROGRAMCILIĞI'!J15)</f>
        <v xml:space="preserve"> </v>
      </c>
      <c r="G216" s="15" t="str">
        <f>IF(ISBLANK('BİLGİSAYAR PROGRAMCILIĞI'!K15)," ", 'BİLGİSAYAR PROGRAMCILIĞI'!K15)</f>
        <v xml:space="preserve"> </v>
      </c>
      <c r="H216" s="15" t="str">
        <f>IF(ISBLANK('BİLGİSAYAR PROGRAMCILIĞI'!L15)," ", 'BİLGİSAYAR PROGRAMCILIĞI'!L15)</f>
        <v xml:space="preserve"> </v>
      </c>
      <c r="I216" s="38" t="str">
        <f>'BİLGİSAYAR PROGRAMCILIĞI'!H15</f>
        <v>Dr. Öğretim Üyesi EVREN ERGÜN</v>
      </c>
      <c r="J216" s="5" t="str">
        <f t="shared" ref="J216:J221" si="47">IF(OR(E216=O$4,F216=O$4,G216=O$4,H216=O$4),O$4," ")</f>
        <v xml:space="preserve"> </v>
      </c>
      <c r="K216" t="str">
        <f t="shared" si="43"/>
        <v>206Öğr. Gör. Tuğba Cansu TOPALLI</v>
      </c>
    </row>
    <row r="217" spans="1:11" ht="14.25" thickTop="1" thickBot="1">
      <c r="A217" t="str">
        <f>COUNTIF($J$8:J217,J217)+15&amp;J217</f>
        <v xml:space="preserve">117 </v>
      </c>
      <c r="B217" t="str">
        <f>COUNTIF($I$8:I217,I217)&amp;I217</f>
        <v>1Öğr. Gör. Hakan Can ALTUNAY</v>
      </c>
      <c r="C217" s="38" t="str">
        <f>'BİLGİSAYAR PROGRAMCILIĞI'!B13</f>
        <v>BİP103</v>
      </c>
      <c r="D217" s="38" t="str">
        <f>'BİLGİSAYAR PROGRAMCILIĞI'!C13</f>
        <v>Programlama Temelleri</v>
      </c>
      <c r="E217" s="15" t="str">
        <f>IF(ISBLANK('BİLGİSAYAR PROGRAMCILIĞI'!I13)," ", 'BİLGİSAYAR PROGRAMCILIĞI'!I13)</f>
        <v>Öğr. Gör. Dr. Azize Zehra ÇELENLİ BAŞARAN</v>
      </c>
      <c r="F217" s="15" t="str">
        <f>IF(ISBLANK('BİLGİSAYAR PROGRAMCILIĞI'!J13)," ", 'BİLGİSAYAR PROGRAMCILIĞI'!J13)</f>
        <v>Öğr. Gör. Muharrem Selçuk ÖZKAN</v>
      </c>
      <c r="G217" s="15" t="str">
        <f>IF(ISBLANK('BİLGİSAYAR PROGRAMCILIĞI'!K13)," ", 'BİLGİSAYAR PROGRAMCILIĞI'!K13)</f>
        <v xml:space="preserve"> </v>
      </c>
      <c r="H217" s="15" t="str">
        <f>IF(ISBLANK('BİLGİSAYAR PROGRAMCILIĞI'!L13)," ", 'BİLGİSAYAR PROGRAMCILIĞI'!L13)</f>
        <v xml:space="preserve"> </v>
      </c>
      <c r="I217" s="38" t="str">
        <f>'BİLGİSAYAR PROGRAMCILIĞI'!H13</f>
        <v>Öğr. Gör. Hakan Can ALTUNAY</v>
      </c>
      <c r="J217" s="5" t="str">
        <f t="shared" si="47"/>
        <v xml:space="preserve"> </v>
      </c>
      <c r="K217" t="str">
        <f t="shared" si="43"/>
        <v>207Öğr. Gör. Tuğba Cansu TOPALLI</v>
      </c>
    </row>
    <row r="218" spans="1:11" ht="14.25" thickTop="1" thickBot="1">
      <c r="A218" t="str">
        <f>COUNTIF($J$8:J218,J218)+15&amp;J218</f>
        <v xml:space="preserve">118 </v>
      </c>
      <c r="B218" t="str">
        <f>COUNTIF($I$8:I218,I218)&amp;I218</f>
        <v>4Öğr. Gör. AslıTOSYALI KARADAĞ</v>
      </c>
      <c r="C218" s="38" t="str">
        <f>'BİLGİSAYAR PROGRAMCILIĞI'!B14</f>
        <v>BİP105</v>
      </c>
      <c r="D218" s="38" t="str">
        <f>'BİLGİSAYAR PROGRAMCILIĞI'!C14</f>
        <v>Web Tasarımının Temelleri</v>
      </c>
      <c r="E218" s="15" t="str">
        <f>IF(ISBLANK('BİLGİSAYAR PROGRAMCILIĞI'!I14)," ", 'BİLGİSAYAR PROGRAMCILIĞI'!I14)</f>
        <v>Öğr. Gör. Sema BİLGİLİ</v>
      </c>
      <c r="F218" s="15" t="str">
        <f>IF(ISBLANK('BİLGİSAYAR PROGRAMCILIĞI'!J14)," ", 'BİLGİSAYAR PROGRAMCILIĞI'!J14)</f>
        <v xml:space="preserve"> </v>
      </c>
      <c r="G218" s="15" t="str">
        <f>IF(ISBLANK('BİLGİSAYAR PROGRAMCILIĞI'!K14)," ", 'BİLGİSAYAR PROGRAMCILIĞI'!K14)</f>
        <v xml:space="preserve"> </v>
      </c>
      <c r="H218" s="15" t="str">
        <f>IF(ISBLANK('BİLGİSAYAR PROGRAMCILIĞI'!L14)," ", 'BİLGİSAYAR PROGRAMCILIĞI'!L14)</f>
        <v xml:space="preserve"> </v>
      </c>
      <c r="I218" s="38" t="str">
        <f>'BİLGİSAYAR PROGRAMCILIĞI'!H14</f>
        <v>Öğr. Gör. AslıTOSYALI KARADAĞ</v>
      </c>
      <c r="J218" s="5" t="str">
        <f t="shared" si="47"/>
        <v xml:space="preserve"> </v>
      </c>
      <c r="K218" t="str">
        <f t="shared" si="43"/>
        <v>208Öğr. Gör. Tuğba Cansu TOPALLI</v>
      </c>
    </row>
    <row r="219" spans="1:11" ht="14.25" thickTop="1" thickBot="1">
      <c r="A219" t="str">
        <f>COUNTIF($J$8:J219,J219)+15&amp;J219</f>
        <v xml:space="preserve">119 </v>
      </c>
      <c r="B219" t="str">
        <f>COUNTIF($I$8:I219,I219)&amp;I219</f>
        <v>6Öğr. Gör. Serkan VARAN</v>
      </c>
      <c r="C219" s="38" t="str">
        <f>'BİLGİSAYAR PROGRAMCILIĞI'!B16</f>
        <v>BİP109</v>
      </c>
      <c r="D219" s="38" t="str">
        <f>'BİLGİSAYAR PROGRAMCILIĞI'!C16</f>
        <v>Ofis Yazılımları</v>
      </c>
      <c r="E219" s="15" t="str">
        <f>IF(ISBLANK('BİLGİSAYAR PROGRAMCILIĞI'!I17)," ", 'BİLGİSAYAR PROGRAMCILIĞI'!I17)</f>
        <v xml:space="preserve"> </v>
      </c>
      <c r="F219" s="15" t="str">
        <f>IF(ISBLANK('BİLGİSAYAR PROGRAMCILIĞI'!J17)," ", 'BİLGİSAYAR PROGRAMCILIĞI'!J17)</f>
        <v xml:space="preserve"> </v>
      </c>
      <c r="G219" s="15" t="str">
        <f>IF(ISBLANK('BİLGİSAYAR PROGRAMCILIĞI'!K17)," ", 'BİLGİSAYAR PROGRAMCILIĞI'!K17)</f>
        <v xml:space="preserve"> </v>
      </c>
      <c r="H219" s="15" t="str">
        <f>IF(ISBLANK('BİLGİSAYAR PROGRAMCILIĞI'!L17)," ", 'BİLGİSAYAR PROGRAMCILIĞI'!L17)</f>
        <v xml:space="preserve"> </v>
      </c>
      <c r="I219" s="38" t="str">
        <f>'BİLGİSAYAR PROGRAMCILIĞI'!H16</f>
        <v>Öğr. Gör. Serkan VARAN</v>
      </c>
      <c r="J219" s="5" t="str">
        <f t="shared" si="47"/>
        <v xml:space="preserve"> </v>
      </c>
      <c r="K219" t="str">
        <f t="shared" si="43"/>
        <v>209Öğr. Gör. Tuğba Cansu TOPALLI</v>
      </c>
    </row>
    <row r="220" spans="1:11" ht="14.25" thickTop="1" thickBot="1">
      <c r="A220" t="str">
        <f>COUNTIF($J$8:J220,J220)+15&amp;J220</f>
        <v xml:space="preserve">120 </v>
      </c>
      <c r="B220" t="str">
        <f>COUNTIF($I$8:I220,I220)&amp;I220</f>
        <v>1Öğr. Gör. Sema BİLGİLİ</v>
      </c>
      <c r="C220" s="38" t="str">
        <f>'BİLGİSAYAR PROGRAMCILIĞI'!B12</f>
        <v>BİP111</v>
      </c>
      <c r="D220" s="38" t="str">
        <f>'BİLGİSAYAR PROGRAMCILIĞI'!C12</f>
        <v>Yazılım Kurulumu ve Yönetimi</v>
      </c>
      <c r="E220" s="15" t="str">
        <f>IF(ISBLANK('BİLGİSAYAR PROGRAMCILIĞI'!I12)," ", 'BİLGİSAYAR PROGRAMCILIĞI'!I12)</f>
        <v>Öğr. Gör. Abdulkadir ERYILMAZ</v>
      </c>
      <c r="F220" s="15" t="str">
        <f>IF(ISBLANK('BİLGİSAYAR PROGRAMCILIĞI'!J12)," ", 'BİLGİSAYAR PROGRAMCILIĞI'!J12)</f>
        <v xml:space="preserve"> </v>
      </c>
      <c r="G220" s="15" t="str">
        <f>IF(ISBLANK('BİLGİSAYAR PROGRAMCILIĞI'!K12)," ", 'BİLGİSAYAR PROGRAMCILIĞI'!K12)</f>
        <v xml:space="preserve"> </v>
      </c>
      <c r="H220" s="15" t="str">
        <f>IF(ISBLANK('BİLGİSAYAR PROGRAMCILIĞI'!L12)," ", 'BİLGİSAYAR PROGRAMCILIĞI'!L12)</f>
        <v xml:space="preserve"> </v>
      </c>
      <c r="I220" s="38" t="str">
        <f>'BİLGİSAYAR PROGRAMCILIĞI'!H12</f>
        <v>Öğr. Gör. Sema BİLGİLİ</v>
      </c>
      <c r="J220" s="5" t="str">
        <f t="shared" si="47"/>
        <v xml:space="preserve"> </v>
      </c>
      <c r="K220" t="str">
        <f t="shared" si="43"/>
        <v>210Öğr. Gör. Tuğba Cansu TOPALLI</v>
      </c>
    </row>
    <row r="221" spans="1:11" ht="14.25" thickTop="1" thickBot="1">
      <c r="A221" t="str">
        <f>COUNTIF($J$8:J221,J221)+15&amp;J221</f>
        <v xml:space="preserve">121 </v>
      </c>
      <c r="B221" t="str">
        <f>COUNTIF($I$8:I221,I221)&amp;I221</f>
        <v>7Öğr. Gör. Serkan VARAN</v>
      </c>
      <c r="C221" s="38" t="str">
        <f>'BİLGİSAYAR PROGRAMCILIĞI'!B11</f>
        <v>BİP117</v>
      </c>
      <c r="D221" s="38" t="str">
        <f>'BİLGİSAYAR PROGRAMCILIĞI'!C11</f>
        <v>Ağ Temelleri</v>
      </c>
      <c r="E221" s="15" t="str">
        <f>IF(ISBLANK('BİLGİSAYAR PROGRAMCILIĞI'!I11)," ", 'BİLGİSAYAR PROGRAMCILIĞI'!I11)</f>
        <v>Öğr. Gör. Neslihan YONDEMİR ÇALIŞKAN</v>
      </c>
      <c r="F221" s="15" t="str">
        <f>IF(ISBLANK('BİLGİSAYAR PROGRAMCILIĞI'!J11)," ", 'BİLGİSAYAR PROGRAMCILIĞI'!J11)</f>
        <v>Öğr. Gör. Dr. Azize Zehra ÇELENLİ BAŞARAN</v>
      </c>
      <c r="G221" s="15" t="str">
        <f>IF(ISBLANK('BİLGİSAYAR PROGRAMCILIĞI'!K11)," ", 'BİLGİSAYAR PROGRAMCILIĞI'!K11)</f>
        <v xml:space="preserve"> </v>
      </c>
      <c r="H221" s="15" t="str">
        <f>IF(ISBLANK('BİLGİSAYAR PROGRAMCILIĞI'!L11)," ", 'BİLGİSAYAR PROGRAMCILIĞI'!L11)</f>
        <v xml:space="preserve"> </v>
      </c>
      <c r="I221" s="38" t="str">
        <f>'BİLGİSAYAR PROGRAMCILIĞI'!H11</f>
        <v>Öğr. Gör. Serkan VARAN</v>
      </c>
      <c r="J221" s="5" t="str">
        <f t="shared" si="47"/>
        <v xml:space="preserve"> </v>
      </c>
      <c r="K221" t="str">
        <f t="shared" ref="K221:K265" si="48">ROW()-10&amp;$O$4</f>
        <v>211Öğr. Gör. Tuğba Cansu TOPALLI</v>
      </c>
    </row>
    <row r="222" spans="1:11" ht="14.25" thickTop="1" thickBot="1">
      <c r="A222" t="str">
        <f>COUNTIF($J$8:J222,J222)+15&amp;J222</f>
        <v>19</v>
      </c>
      <c r="B222" t="str">
        <f>COUNTIF($I$8:I222,I222)&amp;I222</f>
        <v>14</v>
      </c>
      <c r="C222" s="38" t="str">
        <f>'BİLGİSAYAR PROGRAMCILIĞI'!B18</f>
        <v>ATİ101</v>
      </c>
      <c r="D222" s="38" t="str">
        <f>'BİLGİSAYAR PROGRAMCILIĞI'!C18</f>
        <v>Atatürk İlkeleri ve İnkılap Tarihi I</v>
      </c>
      <c r="E222" s="422"/>
      <c r="F222" s="423"/>
      <c r="G222" s="423"/>
      <c r="H222" s="423"/>
      <c r="I222" s="423"/>
      <c r="J222" s="424"/>
      <c r="K222" t="str">
        <f t="shared" si="48"/>
        <v>212Öğr. Gör. Tuğba Cansu TOPALLI</v>
      </c>
    </row>
    <row r="223" spans="1:11" ht="14.25" thickTop="1" thickBot="1">
      <c r="A223" t="str">
        <f>COUNTIF($J$8:J223,J223)+15&amp;J223</f>
        <v>19</v>
      </c>
      <c r="B223" t="str">
        <f>COUNTIF($I$8:I223,I223)&amp;I223</f>
        <v>14</v>
      </c>
      <c r="C223" s="38" t="str">
        <f>'BİLGİSAYAR PROGRAMCILIĞI'!B19</f>
        <v>TDİ101</v>
      </c>
      <c r="D223" s="38" t="str">
        <f>'BİLGİSAYAR PROGRAMCILIĞI'!C19</f>
        <v>Türk Dili I</v>
      </c>
      <c r="E223" s="425"/>
      <c r="F223" s="426"/>
      <c r="G223" s="426"/>
      <c r="H223" s="426"/>
      <c r="I223" s="426"/>
      <c r="J223" s="427"/>
      <c r="K223" t="str">
        <f t="shared" si="48"/>
        <v>213Öğr. Gör. Tuğba Cansu TOPALLI</v>
      </c>
    </row>
    <row r="224" spans="1:11" ht="13.5" thickTop="1">
      <c r="A224" t="str">
        <f>COUNTIF($J$8:J224,J224)+15&amp;J224</f>
        <v>19</v>
      </c>
      <c r="B224" t="str">
        <f>COUNTIF($I$8:I224,I224)&amp;I224</f>
        <v>14</v>
      </c>
      <c r="C224" s="38" t="str">
        <f>'BİLGİSAYAR PROGRAMCILIĞI'!B20</f>
        <v>YDİ101</v>
      </c>
      <c r="D224" s="38" t="str">
        <f>'BİLGİSAYAR PROGRAMCILIĞI'!C20</f>
        <v>İngilizce I</v>
      </c>
      <c r="E224" s="428"/>
      <c r="F224" s="429"/>
      <c r="G224" s="429"/>
      <c r="H224" s="429"/>
      <c r="I224" s="429"/>
      <c r="J224" s="430"/>
      <c r="K224" t="str">
        <f t="shared" si="48"/>
        <v>214Öğr. Gör. Tuğba Cansu TOPALLI</v>
      </c>
    </row>
    <row r="225" spans="1:11" ht="14.25" thickBot="1">
      <c r="A225" t="str">
        <f>COUNTIF($J$8:J225,J225)+15&amp;J225</f>
        <v>19</v>
      </c>
      <c r="B225" t="str">
        <f>COUNTIF($I$8:I225,I225)&amp;I225</f>
        <v>14</v>
      </c>
      <c r="C225" s="39"/>
      <c r="D225" s="40"/>
      <c r="E225" s="73"/>
      <c r="F225" s="51"/>
      <c r="G225" s="41"/>
      <c r="H225" s="41"/>
      <c r="I225" s="42"/>
      <c r="J225" s="43"/>
      <c r="K225" t="str">
        <f t="shared" si="48"/>
        <v>215Öğr. Gör. Tuğba Cansu TOPALLI</v>
      </c>
    </row>
    <row r="226" spans="1:11" ht="13.5" thickTop="1">
      <c r="A226" t="str">
        <f>COUNTIF($J$8:J226,J226)+15&amp;J226</f>
        <v>19</v>
      </c>
      <c r="B226" t="str">
        <f>COUNTIF($I$8:I226,I226)&amp;I226</f>
        <v>14</v>
      </c>
      <c r="C226" s="46"/>
      <c r="D226" s="46"/>
      <c r="E226" s="74"/>
      <c r="F226" s="52"/>
      <c r="G226" s="47"/>
      <c r="H226" s="47"/>
      <c r="I226" s="46"/>
      <c r="J226" s="46"/>
      <c r="K226" t="str">
        <f t="shared" si="48"/>
        <v>216Öğr. Gör. Tuğba Cansu TOPALLI</v>
      </c>
    </row>
    <row r="227" spans="1:11" ht="13.5" thickBot="1">
      <c r="A227" t="str">
        <f>COUNTIF($J$8:J227,J227)+15&amp;J227</f>
        <v>19</v>
      </c>
      <c r="B227" t="str">
        <f>COUNTIF($I$8:I227,I227)&amp;I227</f>
        <v>14</v>
      </c>
      <c r="C227" s="431" t="s">
        <v>5</v>
      </c>
      <c r="D227" s="431"/>
      <c r="E227" s="431"/>
      <c r="F227" s="431"/>
      <c r="G227" s="431"/>
      <c r="H227" s="431"/>
      <c r="I227" s="431"/>
      <c r="J227" s="431"/>
      <c r="K227" t="str">
        <f t="shared" si="48"/>
        <v>217Öğr. Gör. Tuğba Cansu TOPALLI</v>
      </c>
    </row>
    <row r="228" spans="1:11" ht="42" thickTop="1" thickBot="1">
      <c r="A228" t="str">
        <f>COUNTIF($J$8:J228,J228)+15&amp;J228</f>
        <v>17GÖZETMENLER</v>
      </c>
      <c r="B228" t="str">
        <f>COUNTIF($I$8:I228,I228)&amp;I228</f>
        <v>1ÖĞRETİM GÖREVLİSİNİN ADI SOYADI (A)</v>
      </c>
      <c r="C228" s="48" t="s">
        <v>24</v>
      </c>
      <c r="D228" s="48" t="s">
        <v>0</v>
      </c>
      <c r="E228" s="50" t="s">
        <v>6</v>
      </c>
      <c r="F228" s="53" t="s">
        <v>1</v>
      </c>
      <c r="G228" s="49" t="s">
        <v>2</v>
      </c>
      <c r="H228" s="49" t="s">
        <v>25</v>
      </c>
      <c r="I228" s="49" t="s">
        <v>3</v>
      </c>
      <c r="J228" s="49" t="s">
        <v>22</v>
      </c>
      <c r="K228" t="str">
        <f t="shared" si="48"/>
        <v>218Öğr. Gör. Tuğba Cansu TOPALLI</v>
      </c>
    </row>
    <row r="229" spans="1:11" ht="14.25" thickTop="1" thickBot="1">
      <c r="A229" t="str">
        <f>COUNTIF($J$8:J229,J229)+15&amp;J229</f>
        <v xml:space="preserve">122 </v>
      </c>
      <c r="B229" t="str">
        <f>COUNTIF($I$8:I229,I229)&amp;I229</f>
        <v>2Öğr. Gör. Tuğba Cansu TOPALLI</v>
      </c>
      <c r="C229" s="44" t="str">
        <f>'BİLGİSAYAR PROGRAMCILIĞI'!B25</f>
        <v>BİP201</v>
      </c>
      <c r="D229" s="44" t="str">
        <f>'BİLGİSAYAR PROGRAMCILIĞI'!C25</f>
        <v>Görsel Programlama-I</v>
      </c>
      <c r="E229" s="72" t="str">
        <f>IF(ISBLANK('BİLGİSAYAR PROGRAMCILIĞI'!I25)," ", 'BİLGİSAYAR PROGRAMCILIĞI'!I25)</f>
        <v>Öğr. Gör. Hakan Can ALTUNAY</v>
      </c>
      <c r="F229" s="72" t="str">
        <f>IF(ISBLANK('BİLGİSAYAR PROGRAMCILIĞI'!J25)," ", 'BİLGİSAYAR PROGRAMCILIĞI'!J25)</f>
        <v xml:space="preserve"> </v>
      </c>
      <c r="G229" s="72" t="str">
        <f>IF(ISBLANK('BİLGİSAYAR PROGRAMCILIĞI'!K25)," ", 'BİLGİSAYAR PROGRAMCILIĞI'!K25)</f>
        <v xml:space="preserve"> </v>
      </c>
      <c r="H229" s="72" t="str">
        <f>IF(ISBLANK('BİLGİSAYAR PROGRAMCILIĞI'!L25)," ", 'BİLGİSAYAR PROGRAMCILIĞI'!L25)</f>
        <v xml:space="preserve"> </v>
      </c>
      <c r="I229" s="44" t="str">
        <f>'BİLGİSAYAR PROGRAMCILIĞI'!H25</f>
        <v>Öğr. Gör. Tuğba Cansu TOPALLI</v>
      </c>
      <c r="J229" s="5" t="str">
        <f t="shared" ref="J229:J235" si="49">IF(OR(E229=O$4,F229=O$4,G229=O$4,H229=O$4),O$4," ")</f>
        <v xml:space="preserve"> </v>
      </c>
      <c r="K229" t="str">
        <f t="shared" si="48"/>
        <v>219Öğr. Gör. Tuğba Cansu TOPALLI</v>
      </c>
    </row>
    <row r="230" spans="1:11" ht="14.25" thickTop="1" thickBot="1">
      <c r="A230" t="str">
        <f>COUNTIF($J$8:J230,J230)+15&amp;J230</f>
        <v xml:space="preserve">123 </v>
      </c>
      <c r="B230" t="str">
        <f>COUNTIF($I$8:I230,I230)&amp;I230</f>
        <v>1Öğr. Gör. Neslihan YONDEMİR ÇALIŞKAN</v>
      </c>
      <c r="C230" s="44" t="str">
        <f>'BİLGİSAYAR PROGRAMCILIĞI'!B27</f>
        <v>BİP203</v>
      </c>
      <c r="D230" s="44" t="str">
        <f>'BİLGİSAYAR PROGRAMCILIĞI'!C27</f>
        <v>İnternet Programcılığı-I</v>
      </c>
      <c r="E230" s="72" t="str">
        <f>IF(ISBLANK('BİLGİSAYAR PROGRAMCILIĞI'!I27)," ", 'BİLGİSAYAR PROGRAMCILIĞI'!I27)</f>
        <v>Öğr. Gör. AslıTOSYALI KARADAĞ</v>
      </c>
      <c r="F230" s="72" t="str">
        <f>IF(ISBLANK('BİLGİSAYAR PROGRAMCILIĞI'!J27)," ", 'BİLGİSAYAR PROGRAMCILIĞI'!J27)</f>
        <v xml:space="preserve"> </v>
      </c>
      <c r="G230" s="72" t="str">
        <f>IF(ISBLANK('BİLGİSAYAR PROGRAMCILIĞI'!K27)," ", 'BİLGİSAYAR PROGRAMCILIĞI'!K27)</f>
        <v xml:space="preserve"> </v>
      </c>
      <c r="H230" s="72" t="str">
        <f>IF(ISBLANK('BİLGİSAYAR PROGRAMCILIĞI'!L27)," ", 'BİLGİSAYAR PROGRAMCILIĞI'!L27)</f>
        <v xml:space="preserve"> </v>
      </c>
      <c r="I230" s="44" t="str">
        <f>'BİLGİSAYAR PROGRAMCILIĞI'!H27</f>
        <v>Öğr. Gör. Neslihan YONDEMİR ÇALIŞKAN</v>
      </c>
      <c r="J230" s="5" t="str">
        <f t="shared" si="49"/>
        <v xml:space="preserve"> </v>
      </c>
      <c r="K230" t="str">
        <f t="shared" si="48"/>
        <v>220Öğr. Gör. Tuğba Cansu TOPALLI</v>
      </c>
    </row>
    <row r="231" spans="1:11" ht="14.25" thickTop="1" thickBot="1">
      <c r="A231" t="str">
        <f>COUNTIF($J$8:J231,J231)+15&amp;J231</f>
        <v xml:space="preserve">124 </v>
      </c>
      <c r="B231" t="str">
        <f>COUNTIF($I$8:I231,I231)&amp;I231</f>
        <v>2Öğr. Gör. Hakan Can ALTUNAY</v>
      </c>
      <c r="C231" s="44" t="str">
        <f>'BİLGİSAYAR PROGRAMCILIĞI'!B29</f>
        <v>BİP205</v>
      </c>
      <c r="D231" s="44" t="str">
        <f>'BİLGİSAYAR PROGRAMCILIĞI'!C29</f>
        <v>Nesne Tabanlı Programlama-I</v>
      </c>
      <c r="E231" s="72" t="str">
        <f>IF(ISBLANK('BİLGİSAYAR PROGRAMCILIĞI'!I29)," ", 'BİLGİSAYAR PROGRAMCILIĞI'!I29)</f>
        <v>Öğr. Gör. Dr. Azize Zehra ÇELENLİ BAŞARAN</v>
      </c>
      <c r="F231" s="72" t="str">
        <f>IF(ISBLANK('BİLGİSAYAR PROGRAMCILIĞI'!J29)," ", 'BİLGİSAYAR PROGRAMCILIĞI'!J29)</f>
        <v xml:space="preserve"> </v>
      </c>
      <c r="G231" s="72" t="str">
        <f>IF(ISBLANK('BİLGİSAYAR PROGRAMCILIĞI'!K29)," ", 'BİLGİSAYAR PROGRAMCILIĞI'!K29)</f>
        <v xml:space="preserve"> </v>
      </c>
      <c r="H231" s="72" t="str">
        <f>IF(ISBLANK('BİLGİSAYAR PROGRAMCILIĞI'!L29)," ", 'BİLGİSAYAR PROGRAMCILIĞI'!L29)</f>
        <v xml:space="preserve"> </v>
      </c>
      <c r="I231" s="44" t="str">
        <f>'BİLGİSAYAR PROGRAMCILIĞI'!H29</f>
        <v>Öğr. Gör. Hakan Can ALTUNAY</v>
      </c>
      <c r="J231" s="5" t="str">
        <f t="shared" si="49"/>
        <v xml:space="preserve"> </v>
      </c>
      <c r="K231" t="str">
        <f t="shared" si="48"/>
        <v>221Öğr. Gör. Tuğba Cansu TOPALLI</v>
      </c>
    </row>
    <row r="232" spans="1:11" ht="14.25" thickTop="1" thickBot="1">
      <c r="A232" t="str">
        <f>COUNTIF($J$8:J232,J232)+15&amp;J232</f>
        <v xml:space="preserve">125 </v>
      </c>
      <c r="B232" t="str">
        <f>COUNTIF($I$8:I232,I232)&amp;I232</f>
        <v>2Öğr. Gör. Neslihan YONDEMİR ÇALIŞKAN</v>
      </c>
      <c r="C232" s="44" t="str">
        <f>'BİLGİSAYAR PROGRAMCILIĞI'!B26</f>
        <v>BİP207</v>
      </c>
      <c r="D232" s="44" t="str">
        <f>'BİLGİSAYAR PROGRAMCILIĞI'!C26</f>
        <v>Veri Tabanı-II</v>
      </c>
      <c r="E232" s="72" t="str">
        <f>IF(ISBLANK('BİLGİSAYAR PROGRAMCILIĞI'!I26)," ", 'BİLGİSAYAR PROGRAMCILIĞI'!I26)</f>
        <v xml:space="preserve"> </v>
      </c>
      <c r="F232" s="72" t="str">
        <f>IF(ISBLANK('BİLGİSAYAR PROGRAMCILIĞI'!J26)," ", 'BİLGİSAYAR PROGRAMCILIĞI'!J26)</f>
        <v xml:space="preserve"> </v>
      </c>
      <c r="G232" s="72" t="str">
        <f>IF(ISBLANK('BİLGİSAYAR PROGRAMCILIĞI'!K26)," ", 'BİLGİSAYAR PROGRAMCILIĞI'!K26)</f>
        <v xml:space="preserve"> </v>
      </c>
      <c r="H232" s="72" t="str">
        <f>IF(ISBLANK('BİLGİSAYAR PROGRAMCILIĞI'!L26)," ", 'BİLGİSAYAR PROGRAMCILIĞI'!L26)</f>
        <v xml:space="preserve"> </v>
      </c>
      <c r="I232" s="44" t="str">
        <f>'BİLGİSAYAR PROGRAMCILIĞI'!H26</f>
        <v>Öğr. Gör. Neslihan YONDEMİR ÇALIŞKAN</v>
      </c>
      <c r="J232" s="5" t="str">
        <f t="shared" si="49"/>
        <v xml:space="preserve"> </v>
      </c>
      <c r="K232" t="str">
        <f t="shared" si="48"/>
        <v>222Öğr. Gör. Tuğba Cansu TOPALLI</v>
      </c>
    </row>
    <row r="233" spans="1:11" ht="14.25" thickTop="1" thickBot="1">
      <c r="A233" t="str">
        <f>COUNTIF($J$8:J233,J233)+15&amp;J233</f>
        <v xml:space="preserve">126 </v>
      </c>
      <c r="B233" t="str">
        <f>COUNTIF($I$8:I233,I233)&amp;I233</f>
        <v>5Öğr. Gör. AslıTOSYALI KARADAĞ</v>
      </c>
      <c r="C233" s="44" t="str">
        <f>'BİLGİSAYAR PROGRAMCILIĞI'!B30</f>
        <v>BİP209</v>
      </c>
      <c r="D233" s="44" t="str">
        <f>'BİLGİSAYAR PROGRAMCILIĞI'!C30</f>
        <v>Grafik ve Animasyon</v>
      </c>
      <c r="E233" s="72" t="str">
        <f>IF(ISBLANK('BİLGİSAYAR PROGRAMCILIĞI'!I30)," ", 'BİLGİSAYAR PROGRAMCILIĞI'!I30)</f>
        <v xml:space="preserve"> </v>
      </c>
      <c r="F233" s="72" t="str">
        <f>IF(ISBLANK('BİLGİSAYAR PROGRAMCILIĞI'!J30)," ", 'BİLGİSAYAR PROGRAMCILIĞI'!J30)</f>
        <v xml:space="preserve"> </v>
      </c>
      <c r="G233" s="72" t="str">
        <f>IF(ISBLANK('BİLGİSAYAR PROGRAMCILIĞI'!K30)," ", 'BİLGİSAYAR PROGRAMCILIĞI'!K30)</f>
        <v xml:space="preserve"> </v>
      </c>
      <c r="H233" s="72" t="str">
        <f>IF(ISBLANK('BİLGİSAYAR PROGRAMCILIĞI'!L30)," ", 'BİLGİSAYAR PROGRAMCILIĞI'!L30)</f>
        <v xml:space="preserve"> </v>
      </c>
      <c r="I233" s="44" t="str">
        <f>'BİLGİSAYAR PROGRAMCILIĞI'!H30</f>
        <v>Öğr. Gör. AslıTOSYALI KARADAĞ</v>
      </c>
      <c r="J233" s="5" t="str">
        <f t="shared" si="49"/>
        <v xml:space="preserve"> </v>
      </c>
      <c r="K233" t="str">
        <f t="shared" si="48"/>
        <v>223Öğr. Gör. Tuğba Cansu TOPALLI</v>
      </c>
    </row>
    <row r="234" spans="1:11" ht="14.25" thickTop="1" thickBot="1">
      <c r="A234" t="str">
        <f>COUNTIF($J$8:J234,J234)+15&amp;J234</f>
        <v xml:space="preserve">127 </v>
      </c>
      <c r="B234" t="str">
        <f>COUNTIF($I$8:I234,I234)&amp;I234</f>
        <v>1Öğr. Gör. Emre ENGİN</v>
      </c>
      <c r="C234" s="44" t="str">
        <f>'BİLGİSAYAR PROGRAMCILIĞI'!B28</f>
        <v>BİP225</v>
      </c>
      <c r="D234" s="44" t="str">
        <f>'BİLGİSAYAR PROGRAMCILIĞI'!C28</f>
        <v>Açık Kaynak İşletim Sistemi</v>
      </c>
      <c r="E234" s="72" t="str">
        <f>IF(ISBLANK('BİLGİSAYAR PROGRAMCILIĞI'!I28)," ", 'BİLGİSAYAR PROGRAMCILIĞI'!I28)</f>
        <v>Öğr. Gör. Seval ŞENGEZER</v>
      </c>
      <c r="F234" s="72" t="str">
        <f>IF(ISBLANK('BİLGİSAYAR PROGRAMCILIĞI'!J28)," ", 'BİLGİSAYAR PROGRAMCILIĞI'!J28)</f>
        <v xml:space="preserve"> </v>
      </c>
      <c r="G234" s="72" t="str">
        <f>IF(ISBLANK('BİLGİSAYAR PROGRAMCILIĞI'!K28)," ", 'BİLGİSAYAR PROGRAMCILIĞI'!K28)</f>
        <v xml:space="preserve"> </v>
      </c>
      <c r="H234" s="72" t="str">
        <f>IF(ISBLANK('BİLGİSAYAR PROGRAMCILIĞI'!L28)," ", 'BİLGİSAYAR PROGRAMCILIĞI'!L28)</f>
        <v xml:space="preserve"> </v>
      </c>
      <c r="I234" s="44" t="str">
        <f>'BİLGİSAYAR PROGRAMCILIĞI'!H28</f>
        <v>Öğr. Gör. Emre ENGİN</v>
      </c>
      <c r="J234" s="5" t="str">
        <f t="shared" si="49"/>
        <v xml:space="preserve"> </v>
      </c>
      <c r="K234" t="str">
        <f t="shared" si="48"/>
        <v>224Öğr. Gör. Tuğba Cansu TOPALLI</v>
      </c>
    </row>
    <row r="235" spans="1:11" ht="14.25" thickTop="1" thickBot="1">
      <c r="A235" t="str">
        <f>COUNTIF($J$8:J235,J235)+15&amp;J235</f>
        <v xml:space="preserve">128 </v>
      </c>
      <c r="B235" t="str">
        <f>COUNTIF($I$8:I235,I235)&amp;I235</f>
        <v>3Öğr. Gör. Tuğba Cansu TOPALLI</v>
      </c>
      <c r="C235" s="44" t="str">
        <f>'BİLGİSAYAR PROGRAMCILIĞI'!B24</f>
        <v>BİP227</v>
      </c>
      <c r="D235" s="44" t="str">
        <f>'BİLGİSAYAR PROGRAMCILIĞI'!C24</f>
        <v>Mobil Programlama</v>
      </c>
      <c r="E235" s="72" t="str">
        <f>IF(ISBLANK('BİLGİSAYAR PROGRAMCILIĞI'!I24)," ", 'BİLGİSAYAR PROGRAMCILIĞI'!I24)</f>
        <v>Öğr. Gör. Neslihan YONDEMİR ÇALIŞKAN</v>
      </c>
      <c r="F235" s="72" t="str">
        <f>IF(ISBLANK('BİLGİSAYAR PROGRAMCILIĞI'!J24)," ", 'BİLGİSAYAR PROGRAMCILIĞI'!J24)</f>
        <v xml:space="preserve"> </v>
      </c>
      <c r="G235" s="72" t="str">
        <f>IF(ISBLANK('BİLGİSAYAR PROGRAMCILIĞI'!K24)," ", 'BİLGİSAYAR PROGRAMCILIĞI'!K24)</f>
        <v xml:space="preserve"> </v>
      </c>
      <c r="H235" s="72" t="str">
        <f>IF(ISBLANK('BİLGİSAYAR PROGRAMCILIĞI'!L24)," ", 'BİLGİSAYAR PROGRAMCILIĞI'!L24)</f>
        <v xml:space="preserve"> </v>
      </c>
      <c r="I235" s="44" t="str">
        <f>'BİLGİSAYAR PROGRAMCILIĞI'!H24</f>
        <v>Öğr. Gör. Tuğba Cansu TOPALLI</v>
      </c>
      <c r="J235" s="5" t="str">
        <f t="shared" si="49"/>
        <v xml:space="preserve"> </v>
      </c>
      <c r="K235" t="str">
        <f t="shared" si="48"/>
        <v>225Öğr. Gör. Tuğba Cansu TOPALLI</v>
      </c>
    </row>
    <row r="236" spans="1:11" ht="14.25" thickTop="1" thickBot="1">
      <c r="A236" t="e">
        <f>COUNTIF($J$8:J236,J236)+15&amp;J236</f>
        <v>#REF!</v>
      </c>
      <c r="B236" t="e">
        <f>COUNTIF($I$8:I236,I236)&amp;I236</f>
        <v>#REF!</v>
      </c>
      <c r="C236" s="44" t="e">
        <f>'BİLGİSAYAR PROGRAMCILIĞI'!#REF!</f>
        <v>#REF!</v>
      </c>
      <c r="D236" s="44" t="e">
        <f>'BİLGİSAYAR PROGRAMCILIĞI'!#REF!</f>
        <v>#REF!</v>
      </c>
      <c r="E236" s="72" t="e">
        <f>'BİLGİSAYAR PROGRAMCILIĞI'!#REF!</f>
        <v>#REF!</v>
      </c>
      <c r="F236" s="77" t="e">
        <f>'BİLGİSAYAR PROGRAMCILIĞI'!#REF!</f>
        <v>#REF!</v>
      </c>
      <c r="G236" s="44" t="e">
        <f>'BİLGİSAYAR PROGRAMCILIĞI'!#REF!</f>
        <v>#REF!</v>
      </c>
      <c r="H236" s="44" t="e">
        <f>'BİLGİSAYAR PROGRAMCILIĞI'!#REF!</f>
        <v>#REF!</v>
      </c>
      <c r="I236" s="44" t="e">
        <f>'BİLGİSAYAR PROGRAMCILIĞI'!#REF!</f>
        <v>#REF!</v>
      </c>
      <c r="J236" s="44" t="e">
        <f>'BİLGİSAYAR PROGRAMCILIĞI'!#REF!</f>
        <v>#REF!</v>
      </c>
      <c r="K236" t="str">
        <f t="shared" si="48"/>
        <v>226Öğr. Gör. Tuğba Cansu TOPALLI</v>
      </c>
    </row>
    <row r="237" spans="1:11" ht="14.25" thickTop="1" thickBot="1">
      <c r="A237" t="e">
        <f>COUNTIF($J$8:J237,J237)+15&amp;J237</f>
        <v>#REF!</v>
      </c>
      <c r="B237" t="e">
        <f>COUNTIF($I$8:I237,I237)&amp;I237</f>
        <v>#REF!</v>
      </c>
      <c r="C237" s="44" t="e">
        <f>'BİLGİSAYAR PROGRAMCILIĞI'!#REF!</f>
        <v>#REF!</v>
      </c>
      <c r="D237" s="44" t="e">
        <f>'BİLGİSAYAR PROGRAMCILIĞI'!#REF!</f>
        <v>#REF!</v>
      </c>
      <c r="E237" s="72" t="e">
        <f>'BİLGİSAYAR PROGRAMCILIĞI'!#REF!</f>
        <v>#REF!</v>
      </c>
      <c r="F237" s="77" t="e">
        <f>'BİLGİSAYAR PROGRAMCILIĞI'!#REF!</f>
        <v>#REF!</v>
      </c>
      <c r="G237" s="44" t="e">
        <f>'BİLGİSAYAR PROGRAMCILIĞI'!#REF!</f>
        <v>#REF!</v>
      </c>
      <c r="H237" s="44" t="e">
        <f>'BİLGİSAYAR PROGRAMCILIĞI'!#REF!</f>
        <v>#REF!</v>
      </c>
      <c r="I237" s="44" t="e">
        <f>'BİLGİSAYAR PROGRAMCILIĞI'!#REF!</f>
        <v>#REF!</v>
      </c>
      <c r="J237" s="44" t="e">
        <f>'BİLGİSAYAR PROGRAMCILIĞI'!#REF!</f>
        <v>#REF!</v>
      </c>
      <c r="K237" t="str">
        <f t="shared" si="48"/>
        <v>227Öğr. Gör. Tuğba Cansu TOPALLI</v>
      </c>
    </row>
    <row r="238" spans="1:11" ht="14.25" thickTop="1" thickBot="1">
      <c r="A238" t="str">
        <f>COUNTIF($J$8:J238,J238)+15&amp;J238</f>
        <v>200</v>
      </c>
      <c r="B238" t="str">
        <f>COUNTIF($I$8:I238,I238)&amp;I238</f>
        <v>6Öğr. Gör. AslıTOSYALI KARADAĞ</v>
      </c>
      <c r="C238" s="44" t="str">
        <f>'BİLGİSAYAR PROGRAMCILIĞI'!B31</f>
        <v>BİP209</v>
      </c>
      <c r="D238" s="44" t="str">
        <f>'BİLGİSAYAR PROGRAMCILIĞI'!C31</f>
        <v>Grafik ve Animasyon</v>
      </c>
      <c r="E238" s="72">
        <f>'BİLGİSAYAR PROGRAMCILIĞI'!D31</f>
        <v>44987</v>
      </c>
      <c r="F238" s="77">
        <f>'BİLGİSAYAR PROGRAMCILIĞI'!E31</f>
        <v>0.625</v>
      </c>
      <c r="G238" s="44" t="str">
        <f>'BİLGİSAYAR PROGRAMCILIĞI'!F31</f>
        <v>A201</v>
      </c>
      <c r="H238" s="44">
        <f>'BİLGİSAYAR PROGRAMCILIĞI'!G31</f>
        <v>0</v>
      </c>
      <c r="I238" s="44" t="str">
        <f>'BİLGİSAYAR PROGRAMCILIĞI'!H31</f>
        <v>Öğr. Gör. AslıTOSYALI KARADAĞ</v>
      </c>
      <c r="J238" s="44">
        <f>'BİLGİSAYAR PROGRAMCILIĞI'!I31</f>
        <v>0</v>
      </c>
      <c r="K238" t="str">
        <f t="shared" si="48"/>
        <v>228Öğr. Gör. Tuğba Cansu TOPALLI</v>
      </c>
    </row>
    <row r="239" spans="1:11" ht="13.5" thickTop="1">
      <c r="A239" t="str">
        <f>COUNTIF($J$8:J239,J239)+15&amp;J239</f>
        <v>210</v>
      </c>
      <c r="B239" t="str">
        <f>COUNTIF($I$8:I239,I239)&amp;I239</f>
        <v>150</v>
      </c>
      <c r="C239" s="44">
        <f>'BİLGİSAYAR PROGRAMCILIĞI'!B32</f>
        <v>0</v>
      </c>
      <c r="D239" s="44">
        <f>'BİLGİSAYAR PROGRAMCILIĞI'!C32</f>
        <v>0</v>
      </c>
      <c r="E239" s="72">
        <f>'BİLGİSAYAR PROGRAMCILIĞI'!D32</f>
        <v>0</v>
      </c>
      <c r="F239" s="77">
        <f>'BİLGİSAYAR PROGRAMCILIĞI'!E32</f>
        <v>0</v>
      </c>
      <c r="G239" s="44">
        <f>'BİLGİSAYAR PROGRAMCILIĞI'!F32</f>
        <v>0</v>
      </c>
      <c r="H239" s="44">
        <f>'BİLGİSAYAR PROGRAMCILIĞI'!G32</f>
        <v>0</v>
      </c>
      <c r="I239" s="44">
        <f>'BİLGİSAYAR PROGRAMCILIĞI'!H32</f>
        <v>0</v>
      </c>
      <c r="J239" s="44">
        <f>'BİLGİSAYAR PROGRAMCILIĞI'!I32</f>
        <v>0</v>
      </c>
      <c r="K239" t="str">
        <f t="shared" si="48"/>
        <v>229Öğr. Gör. Tuğba Cansu TOPALLI</v>
      </c>
    </row>
    <row r="240" spans="1:11" ht="13.5" thickBot="1">
      <c r="A240" t="str">
        <f>COUNTIF($J$8:J240,J240)+15&amp;J240</f>
        <v>21</v>
      </c>
      <c r="B240" t="str">
        <f>COUNTIF($I$8:I240,I240)&amp;I240</f>
        <v>15</v>
      </c>
      <c r="K240" t="str">
        <f t="shared" si="48"/>
        <v>230Öğr. Gör. Tuğba Cansu TOPALLI</v>
      </c>
    </row>
    <row r="241" spans="1:23" ht="42" thickTop="1" thickBot="1">
      <c r="A241" t="str">
        <f>COUNTIF($J$8:J241,J241)+15&amp;J241</f>
        <v>18GÖZETMENLER</v>
      </c>
      <c r="B241" t="str">
        <f>COUNTIF($I$8:I241,I241)&amp;I241</f>
        <v>2ÖĞRETİM GÖREVLİSİNİN ADI SOYADI</v>
      </c>
      <c r="C241" s="3" t="s">
        <v>23</v>
      </c>
      <c r="D241" s="3" t="s">
        <v>0</v>
      </c>
      <c r="E241" s="17" t="s">
        <v>8</v>
      </c>
      <c r="F241" s="22" t="s">
        <v>1</v>
      </c>
      <c r="G241" s="4" t="s">
        <v>9</v>
      </c>
      <c r="H241" s="4" t="s">
        <v>25</v>
      </c>
      <c r="I241" s="4" t="s">
        <v>10</v>
      </c>
      <c r="J241" s="4" t="s">
        <v>22</v>
      </c>
      <c r="K241" t="str">
        <f t="shared" si="48"/>
        <v>231Öğr. Gör. Tuğba Cansu TOPALLI</v>
      </c>
    </row>
    <row r="242" spans="1:23" ht="14.25" thickTop="1" thickBot="1">
      <c r="A242" t="str">
        <f>COUNTIF($J$8:J242,J242)+15&amp;J242</f>
        <v xml:space="preserve">129 </v>
      </c>
      <c r="B242" t="str">
        <f>COUNTIF($I$8:I242,I242)&amp;I242</f>
        <v>3Öğr. Gör. Hakan Can ALTUNAY</v>
      </c>
      <c r="C242" s="38" t="str">
        <f>'BİLGİ GÜVENLİĞİ'!B14</f>
        <v>BGP101</v>
      </c>
      <c r="D242" s="38" t="str">
        <f>'BİLGİ GÜVENLİĞİ'!C14</f>
        <v>Programlama Temelleri</v>
      </c>
      <c r="E242" s="72" t="str">
        <f>IF(ISBLANK('BİLGİ GÜVENLİĞİ'!I14)," ", 'BİLGİ GÜVENLİĞİ'!I14)</f>
        <v>Öğr. Gör. Mustafa SOLMAZ</v>
      </c>
      <c r="F242" s="72" t="str">
        <f>IF(ISBLANK('BİLGİ GÜVENLİĞİ'!J14)," ", 'BİLGİ GÜVENLİĞİ'!J14)</f>
        <v>Öğr. Gör. Emre ENGİN</v>
      </c>
      <c r="G242" s="72" t="str">
        <f>IF(ISBLANK('BİLGİ GÜVENLİĞİ'!K14)," ", 'BİLGİ GÜVENLİĞİ'!K14)</f>
        <v xml:space="preserve"> </v>
      </c>
      <c r="H242" s="72" t="str">
        <f>IF(ISBLANK('BİLGİ GÜVENLİĞİ'!L14)," ", 'BİLGİ GÜVENLİĞİ'!L14)</f>
        <v xml:space="preserve"> </v>
      </c>
      <c r="I242" s="38" t="str">
        <f>'BİLGİ GÜVENLİĞİ'!H14</f>
        <v>Öğr. Gör. Hakan Can ALTUNAY</v>
      </c>
      <c r="J242" s="5" t="str">
        <f t="shared" ref="J242:J247" si="50">IF(OR(E242=O$4,F242=O$4,G242=O$4,H242=O$4),O$4," ")</f>
        <v xml:space="preserve"> </v>
      </c>
      <c r="K242" t="str">
        <f t="shared" si="48"/>
        <v>232Öğr. Gör. Tuğba Cansu TOPALLI</v>
      </c>
    </row>
    <row r="243" spans="1:23" ht="14.25" thickTop="1" thickBot="1">
      <c r="A243" t="str">
        <f>COUNTIF($J$8:J243,J243)+15&amp;J243</f>
        <v xml:space="preserve">130 </v>
      </c>
      <c r="B243" t="str">
        <f>COUNTIF($I$8:I243,I243)&amp;I243</f>
        <v>2Öğr. Gör. Sema BİLGİLİ</v>
      </c>
      <c r="C243" s="38" t="str">
        <f>'BİLGİ GÜVENLİĞİ'!B15</f>
        <v>BGP105</v>
      </c>
      <c r="D243" s="38" t="str">
        <f>'BİLGİ GÜVENLİĞİ'!C15</f>
        <v>Ofis Yazılımları</v>
      </c>
      <c r="E243" s="72" t="str">
        <f>IF(ISBLANK('BİLGİ GÜVENLİĞİ'!I15)," ", 'BİLGİ GÜVENLİĞİ'!I15)</f>
        <v xml:space="preserve"> </v>
      </c>
      <c r="F243" s="72" t="str">
        <f>IF(ISBLANK('BİLGİ GÜVENLİĞİ'!J15)," ", 'BİLGİ GÜVENLİĞİ'!J15)</f>
        <v xml:space="preserve"> </v>
      </c>
      <c r="G243" s="72" t="str">
        <f>IF(ISBLANK('BİLGİ GÜVENLİĞİ'!K15)," ", 'BİLGİ GÜVENLİĞİ'!K15)</f>
        <v xml:space="preserve"> </v>
      </c>
      <c r="H243" s="72" t="str">
        <f>IF(ISBLANK('BİLGİ GÜVENLİĞİ'!L15)," ", 'BİLGİ GÜVENLİĞİ'!L15)</f>
        <v xml:space="preserve"> </v>
      </c>
      <c r="I243" s="38" t="str">
        <f>'BİLGİ GÜVENLİĞİ'!H15</f>
        <v>Öğr. Gör. Sema BİLGİLİ</v>
      </c>
      <c r="J243" s="5" t="str">
        <f t="shared" si="50"/>
        <v xml:space="preserve"> </v>
      </c>
      <c r="K243" t="str">
        <f t="shared" si="48"/>
        <v>233Öğr. Gör. Tuğba Cansu TOPALLI</v>
      </c>
    </row>
    <row r="244" spans="1:23" ht="14.25" thickTop="1" thickBot="1">
      <c r="A244" t="str">
        <f>COUNTIF($J$8:J244,J244)+15&amp;J244</f>
        <v xml:space="preserve">131 </v>
      </c>
      <c r="B244" t="str">
        <f>COUNTIF($I$8:I244,I244)&amp;I244</f>
        <v>3Öğr. Gör. Sema BİLGİLİ</v>
      </c>
      <c r="C244" s="38" t="str">
        <f>'BİLGİ GÜVENLİĞİ'!B12</f>
        <v>BGP107</v>
      </c>
      <c r="D244" s="38" t="str">
        <f>'BİLGİ GÜVENLİĞİ'!C12</f>
        <v>İşletim Sistemleri</v>
      </c>
      <c r="E244" s="72" t="str">
        <f>IF(ISBLANK('BİLGİ GÜVENLİĞİ'!I12)," ", 'BİLGİ GÜVENLİĞİ'!I12)</f>
        <v xml:space="preserve"> </v>
      </c>
      <c r="F244" s="72" t="str">
        <f>IF(ISBLANK('BİLGİ GÜVENLİĞİ'!J12)," ", 'BİLGİ GÜVENLİĞİ'!J12)</f>
        <v xml:space="preserve"> </v>
      </c>
      <c r="G244" s="72" t="str">
        <f>IF(ISBLANK('BİLGİ GÜVENLİĞİ'!K13)," ", 'BİLGİ GÜVENLİĞİ'!K13)</f>
        <v xml:space="preserve"> </v>
      </c>
      <c r="H244" s="72" t="str">
        <f>IF(ISBLANK('BİLGİ GÜVENLİĞİ'!L13)," ", 'BİLGİ GÜVENLİĞİ'!L13)</f>
        <v xml:space="preserve"> </v>
      </c>
      <c r="I244" s="38" t="str">
        <f>'BİLGİ GÜVENLİĞİ'!H12</f>
        <v>Öğr. Gör. Sema BİLGİLİ</v>
      </c>
      <c r="J244" s="5" t="str">
        <f t="shared" si="50"/>
        <v xml:space="preserve"> </v>
      </c>
      <c r="K244" t="str">
        <f t="shared" si="48"/>
        <v>234Öğr. Gör. Tuğba Cansu TOPALLI</v>
      </c>
    </row>
    <row r="245" spans="1:23" ht="14.25" thickTop="1" thickBot="1">
      <c r="A245" t="str">
        <f>COUNTIF($J$8:J245,J245)+15&amp;J245</f>
        <v xml:space="preserve">132 </v>
      </c>
      <c r="B245" t="str">
        <f>COUNTIF($I$8:I245,I245)&amp;I245</f>
        <v>7Öğr. Gör. AslıTOSYALI KARADAĞ</v>
      </c>
      <c r="C245" s="38" t="str">
        <f>'BİLGİ GÜVENLİĞİ'!B13</f>
        <v>BGP113</v>
      </c>
      <c r="D245" s="38" t="str">
        <f>'BİLGİ GÜVENLİĞİ'!C13</f>
        <v>İş Sağlığı ve Güvenliği</v>
      </c>
      <c r="E245" s="72" t="str">
        <f>IF(ISBLANK('BİLGİ GÜVENLİĞİ'!I13)," ", 'BİLGİ GÜVENLİĞİ'!I13)</f>
        <v xml:space="preserve"> </v>
      </c>
      <c r="F245" s="72" t="str">
        <f>IF(ISBLANK('BİLGİ GÜVENLİĞİ'!J13)," ", 'BİLGİ GÜVENLİĞİ'!J13)</f>
        <v xml:space="preserve"> </v>
      </c>
      <c r="G245" s="72" t="str">
        <f>IF(ISBLANK('BİLGİ GÜVENLİĞİ'!K13)," ", 'BİLGİ GÜVENLİĞİ'!K13)</f>
        <v xml:space="preserve"> </v>
      </c>
      <c r="H245" s="72" t="str">
        <f>IF(ISBLANK('BİLGİ GÜVENLİĞİ'!L13)," ", 'BİLGİ GÜVENLİĞİ'!L13)</f>
        <v xml:space="preserve"> </v>
      </c>
      <c r="I245" s="38" t="str">
        <f>'BİLGİ GÜVENLİĞİ'!H13</f>
        <v>Öğr. Gör. AslıTOSYALI KARADAĞ</v>
      </c>
      <c r="J245" s="5" t="str">
        <f t="shared" si="50"/>
        <v xml:space="preserve"> </v>
      </c>
      <c r="K245" t="str">
        <f t="shared" si="48"/>
        <v>235Öğr. Gör. Tuğba Cansu TOPALLI</v>
      </c>
    </row>
    <row r="246" spans="1:23" ht="14.25" thickTop="1" thickBot="1">
      <c r="A246" t="str">
        <f>COUNTIF($J$8:J246,J246)+15&amp;J246</f>
        <v xml:space="preserve">133 </v>
      </c>
      <c r="B246" t="str">
        <f>COUNTIF($I$8:I246,I246)&amp;I246</f>
        <v>7Dr. Öğretim Üyesi EVREN ERGÜN</v>
      </c>
      <c r="C246" s="38" t="str">
        <f>'BİLGİ GÜVENLİĞİ'!B16</f>
        <v>BGP115</v>
      </c>
      <c r="D246" s="38" t="str">
        <f>'BİLGİ GÜVENLİĞİ'!C16</f>
        <v>Matematik</v>
      </c>
      <c r="E246" s="72" t="str">
        <f>IF(ISBLANK('BİLGİ GÜVENLİĞİ'!I16)," ", 'BİLGİ GÜVENLİĞİ'!I16)</f>
        <v>Öğr. Gör. Emre ENGİN</v>
      </c>
      <c r="F246" s="72" t="str">
        <f>IF(ISBLANK('BİLGİ GÜVENLİĞİ'!J16)," ", 'BİLGİ GÜVENLİĞİ'!J16)</f>
        <v xml:space="preserve"> </v>
      </c>
      <c r="G246" s="72" t="str">
        <f>IF(ISBLANK('BİLGİ GÜVENLİĞİ'!K16)," ", 'BİLGİ GÜVENLİĞİ'!K16)</f>
        <v xml:space="preserve"> </v>
      </c>
      <c r="H246" s="72" t="str">
        <f>IF(ISBLANK('BİLGİ GÜVENLİĞİ'!L16)," ", 'BİLGİ GÜVENLİĞİ'!L16)</f>
        <v xml:space="preserve"> </v>
      </c>
      <c r="I246" s="38" t="str">
        <f>'BİLGİ GÜVENLİĞİ'!H16</f>
        <v>Dr. Öğretim Üyesi EVREN ERGÜN</v>
      </c>
      <c r="J246" s="5" t="str">
        <f t="shared" si="50"/>
        <v xml:space="preserve"> </v>
      </c>
      <c r="K246" t="str">
        <f t="shared" si="48"/>
        <v>236Öğr. Gör. Tuğba Cansu TOPALLI</v>
      </c>
    </row>
    <row r="247" spans="1:23" ht="14.25" thickTop="1" thickBot="1">
      <c r="A247" t="str">
        <f>COUNTIF($J$8:J247,J247)+15&amp;J247</f>
        <v>21Öğr. Gör. Tuğba Cansu TOPALLI</v>
      </c>
      <c r="B247" t="str">
        <f>COUNTIF($I$8:I247,I247)&amp;I247</f>
        <v>8Öğr. Gör. Serkan VARAN</v>
      </c>
      <c r="C247" s="38" t="str">
        <f>'BİLGİ GÜVENLİĞİ'!B11</f>
        <v>BGP117</v>
      </c>
      <c r="D247" s="38" t="str">
        <f>'BİLGİ GÜVENLİĞİ'!C11</f>
        <v>Ağ Temelleri</v>
      </c>
      <c r="E247" s="72" t="str">
        <f>IF(ISBLANK('BİLGİ GÜVENLİĞİ'!I11)," ", 'BİLGİ GÜVENLİĞİ'!I11)</f>
        <v>Öğr. Gör. Abdulkadir ERYILMAZ</v>
      </c>
      <c r="F247" s="72" t="str">
        <f>IF(ISBLANK('BİLGİ GÜVENLİĞİ'!J11)," ", 'BİLGİ GÜVENLİĞİ'!J11)</f>
        <v>Öğr. Gör. Tuğba Cansu TOPALLI</v>
      </c>
      <c r="G247" s="72" t="str">
        <f>IF(ISBLANK('BİLGİ GÜVENLİĞİ'!K11)," ", 'BİLGİ GÜVENLİĞİ'!K11)</f>
        <v xml:space="preserve"> </v>
      </c>
      <c r="H247" s="72" t="str">
        <f>IF(ISBLANK('BİLGİ GÜVENLİĞİ'!L11)," ", 'BİLGİ GÜVENLİĞİ'!L11)</f>
        <v xml:space="preserve"> </v>
      </c>
      <c r="I247" s="38" t="str">
        <f>'BİLGİ GÜVENLİĞİ'!H11</f>
        <v>Öğr. Gör. Serkan VARAN</v>
      </c>
      <c r="J247" s="5" t="str">
        <f t="shared" si="50"/>
        <v>Öğr. Gör. Tuğba Cansu TOPALLI</v>
      </c>
      <c r="K247" t="str">
        <f t="shared" si="48"/>
        <v>237Öğr. Gör. Tuğba Cansu TOPALLI</v>
      </c>
    </row>
    <row r="248" spans="1:23" ht="14.25" thickTop="1" thickBot="1">
      <c r="A248" t="e">
        <f>COUNTIF($J$8:J248,J248)+15&amp;J248</f>
        <v>#REF!</v>
      </c>
      <c r="B248" t="e">
        <f>COUNTIF($I$8:I248,I248)&amp;I248</f>
        <v>#REF!</v>
      </c>
      <c r="C248" s="38" t="e">
        <f>'BİLGİ GÜVENLİĞİ'!#REF!</f>
        <v>#REF!</v>
      </c>
      <c r="D248" s="38" t="e">
        <f>'BİLGİ GÜVENLİĞİ'!#REF!</f>
        <v>#REF!</v>
      </c>
      <c r="E248" s="72" t="e">
        <f>'BİLGİ GÜVENLİĞİ'!#REF!</f>
        <v>#REF!</v>
      </c>
      <c r="F248" s="77" t="e">
        <f>'BİLGİ GÜVENLİĞİ'!#REF!</f>
        <v>#REF!</v>
      </c>
      <c r="G248" s="38" t="e">
        <f>'BİLGİ GÜVENLİĞİ'!#REF!</f>
        <v>#REF!</v>
      </c>
      <c r="H248" s="38" t="e">
        <f>'BİLGİ GÜVENLİĞİ'!#REF!</f>
        <v>#REF!</v>
      </c>
      <c r="I248" s="38" t="e">
        <f>'BİLGİ GÜVENLİĞİ'!#REF!</f>
        <v>#REF!</v>
      </c>
      <c r="J248" s="38" t="e">
        <f>'BİLGİ GÜVENLİĞİ'!#REF!</f>
        <v>#REF!</v>
      </c>
      <c r="K248" t="str">
        <f t="shared" si="48"/>
        <v>238Öğr. Gör. Tuğba Cansu TOPALLI</v>
      </c>
      <c r="U248"/>
      <c r="W248"/>
    </row>
    <row r="249" spans="1:23" ht="14.25" thickTop="1" thickBot="1">
      <c r="A249" t="str">
        <f>COUNTIF($J$8:J249,J249)+15&amp;J249</f>
        <v>220</v>
      </c>
      <c r="B249" t="str">
        <f>COUNTIF($I$8:I249,I249)&amp;I249</f>
        <v>3UZAKTAN EĞİTİMİ TERCİH EDENLER ÖĞRENCİLER SINAV YER VE SAATİNİ "sinav.omu.edu.tr" ADRESİNDEN ÖĞRENEREK BELİRTİLEN YER VE SIRALARDA SINAVA GİRECEKLERDİR.
YÜZYÜZE EĞİTİMİ TERCİH EDENLER İSE ADALET MESLEK YÜKSEKOKULUNDA 15:30'DA SINAVA GİRECEKLERDİR.</v>
      </c>
      <c r="C249" s="38" t="str">
        <f>'BİLGİ GÜVENLİĞİ'!B17</f>
        <v>ATİ101</v>
      </c>
      <c r="D249" s="38" t="str">
        <f>'BİLGİ GÜVENLİĞİ'!C17</f>
        <v>Atatürk İlkeleri ve İnkılap Tarihi I</v>
      </c>
      <c r="E249" s="72">
        <f>'BİLGİ GÜVENLİĞİ'!D17</f>
        <v>44961</v>
      </c>
      <c r="F249" s="77" t="e">
        <f>'BİLGİ GÜVENLİĞİ'!#REF!</f>
        <v>#REF!</v>
      </c>
      <c r="G249" s="38">
        <f>'BİLGİ GÜVENLİĞİ'!F17</f>
        <v>0</v>
      </c>
      <c r="H249" s="38">
        <f>'BİLGİ GÜVENLİĞİ'!G17</f>
        <v>0</v>
      </c>
      <c r="I249" s="38" t="str">
        <f>'BİLGİ GÜVENLİĞİ'!E17</f>
        <v>UZAKTAN EĞİTİMİ TERCİH EDENLER ÖĞRENCİLER SINAV YER VE SAATİNİ "sinav.omu.edu.tr" ADRESİNDEN ÖĞRENEREK BELİRTİLEN YER VE SIRALARDA SINAVA GİRECEKLERDİR.
YÜZYÜZE EĞİTİMİ TERCİH EDENLER İSE ADALET MESLEK YÜKSEKOKULUNDA 15:30'DA SINAVA GİRECEKLERDİR.</v>
      </c>
      <c r="J249" s="38">
        <f>'BİLGİ GÜVENLİĞİ'!I17</f>
        <v>0</v>
      </c>
      <c r="K249" t="str">
        <f t="shared" si="48"/>
        <v>239Öğr. Gör. Tuğba Cansu TOPALLI</v>
      </c>
      <c r="L249" s="27"/>
      <c r="N249"/>
      <c r="O249" s="69"/>
      <c r="P249"/>
      <c r="Q249" s="67"/>
      <c r="R249"/>
      <c r="U249"/>
      <c r="W249"/>
    </row>
    <row r="250" spans="1:23" ht="13.5" thickTop="1">
      <c r="A250" t="str">
        <f>COUNTIF($J$8:J250,J250)+15&amp;J250</f>
        <v>230</v>
      </c>
      <c r="B250" t="str">
        <f>COUNTIF($I$8:I250,I250)&amp;I250</f>
        <v>160</v>
      </c>
      <c r="C250" s="38" t="str">
        <f>'BİLGİ GÜVENLİĞİ'!B18</f>
        <v>TDİ101</v>
      </c>
      <c r="D250" s="38" t="str">
        <f>'BİLGİ GÜVENLİĞİ'!C18</f>
        <v>Türk Dili I</v>
      </c>
      <c r="E250" s="72">
        <f>'BİLGİ GÜVENLİĞİ'!D18</f>
        <v>0</v>
      </c>
      <c r="F250" s="77">
        <f>'BİLGİ GÜVENLİĞİ'!E18</f>
        <v>0</v>
      </c>
      <c r="G250" s="38">
        <f>'BİLGİ GÜVENLİĞİ'!F18</f>
        <v>0</v>
      </c>
      <c r="H250" s="38">
        <f>'BİLGİ GÜVENLİĞİ'!G18</f>
        <v>0</v>
      </c>
      <c r="I250" s="38">
        <f>'BİLGİ GÜVENLİĞİ'!H18</f>
        <v>0</v>
      </c>
      <c r="J250" s="38">
        <f>'BİLGİ GÜVENLİĞİ'!I18</f>
        <v>0</v>
      </c>
      <c r="K250" t="str">
        <f t="shared" si="48"/>
        <v>240Öğr. Gör. Tuğba Cansu TOPALLI</v>
      </c>
      <c r="L250" s="27"/>
      <c r="N250"/>
      <c r="O250" s="69"/>
      <c r="P250"/>
      <c r="Q250" s="67"/>
      <c r="R250"/>
      <c r="U250"/>
      <c r="W250"/>
    </row>
    <row r="251" spans="1:23" ht="14.25" thickBot="1">
      <c r="A251" t="str">
        <f>COUNTIF($J$8:J251,J251)+15&amp;J251</f>
        <v>23</v>
      </c>
      <c r="B251" t="str">
        <f>COUNTIF($I$8:I251,I251)&amp;I251</f>
        <v>16</v>
      </c>
      <c r="C251" s="39"/>
      <c r="D251" s="40"/>
      <c r="E251" s="73"/>
      <c r="F251" s="51"/>
      <c r="G251" s="41"/>
      <c r="H251" s="41"/>
      <c r="I251" s="42"/>
      <c r="J251" s="43"/>
      <c r="K251" t="str">
        <f t="shared" si="48"/>
        <v>241Öğr. Gör. Tuğba Cansu TOPALLI</v>
      </c>
      <c r="L251" s="27"/>
      <c r="N251"/>
      <c r="O251" s="69"/>
      <c r="P251"/>
      <c r="Q251" s="67"/>
      <c r="R251"/>
    </row>
    <row r="252" spans="1:23" ht="13.5" thickTop="1">
      <c r="A252" t="str">
        <f>COUNTIF($J$8:J252,J252)+15&amp;J252</f>
        <v>23</v>
      </c>
      <c r="B252" t="str">
        <f>COUNTIF($I$8:I252,I252)&amp;I252</f>
        <v>16</v>
      </c>
      <c r="C252" s="46"/>
      <c r="D252" s="46"/>
      <c r="E252" s="74"/>
      <c r="F252" s="52"/>
      <c r="G252" s="47"/>
      <c r="H252" s="47"/>
      <c r="I252" s="46"/>
      <c r="J252" s="46"/>
      <c r="K252" t="str">
        <f t="shared" si="48"/>
        <v>242Öğr. Gör. Tuğba Cansu TOPALLI</v>
      </c>
    </row>
    <row r="253" spans="1:23" ht="13.5" thickBot="1">
      <c r="A253" t="str">
        <f>COUNTIF($J$8:J253,J253)+15&amp;J253</f>
        <v>23</v>
      </c>
      <c r="B253" t="str">
        <f>COUNTIF($I$8:I253,I253)&amp;I253</f>
        <v>16</v>
      </c>
      <c r="C253" s="431" t="s">
        <v>5</v>
      </c>
      <c r="D253" s="431"/>
      <c r="E253" s="431"/>
      <c r="F253" s="431"/>
      <c r="G253" s="431"/>
      <c r="H253" s="431"/>
      <c r="I253" s="431"/>
      <c r="J253" s="431"/>
      <c r="K253" t="str">
        <f t="shared" si="48"/>
        <v>243Öğr. Gör. Tuğba Cansu TOPALLI</v>
      </c>
    </row>
    <row r="254" spans="1:23" ht="42" thickTop="1" thickBot="1">
      <c r="A254" t="str">
        <f>COUNTIF($J$8:J254,J254)+15&amp;J254</f>
        <v>19GÖZETMENLER</v>
      </c>
      <c r="B254" t="str">
        <f>COUNTIF($I$8:I254,I254)&amp;I254</f>
        <v>2ÖĞRETİM GÖREVLİSİNİN ADI SOYADI (A)</v>
      </c>
      <c r="C254" s="48" t="s">
        <v>24</v>
      </c>
      <c r="D254" s="48" t="s">
        <v>0</v>
      </c>
      <c r="E254" s="50" t="s">
        <v>6</v>
      </c>
      <c r="F254" s="53" t="s">
        <v>1</v>
      </c>
      <c r="G254" s="49" t="s">
        <v>2</v>
      </c>
      <c r="H254" s="49" t="s">
        <v>25</v>
      </c>
      <c r="I254" s="49" t="s">
        <v>3</v>
      </c>
      <c r="J254" s="49" t="s">
        <v>22</v>
      </c>
      <c r="K254" t="str">
        <f t="shared" si="48"/>
        <v>244Öğr. Gör. Tuğba Cansu TOPALLI</v>
      </c>
    </row>
    <row r="255" spans="1:23" ht="14.25" thickTop="1" thickBot="1">
      <c r="A255" t="str">
        <f>COUNTIF($J$8:J255,J255)+15&amp;J255</f>
        <v xml:space="preserve">134 </v>
      </c>
      <c r="B255" t="str">
        <f>COUNTIF($I$8:I255,I255)&amp;I255</f>
        <v>2Öğr. Gör. Emre ENGİN</v>
      </c>
      <c r="C255" s="45" t="str">
        <f>'BİLGİ GÜVENLİĞİ'!B29</f>
        <v>BGP201</v>
      </c>
      <c r="D255" s="45" t="str">
        <f>'BİLGİ GÜVENLİĞİ'!C29</f>
        <v>Kimlik ve Kaynak Yönetimi</v>
      </c>
      <c r="E255" s="72" t="str">
        <f>IF(ISBLANK('BİLGİ GÜVENLİĞİ'!I29)," ", 'BİLGİ GÜVENLİĞİ'!I29)</f>
        <v xml:space="preserve"> </v>
      </c>
      <c r="F255" s="72" t="str">
        <f>IF(ISBLANK('BİLGİ GÜVENLİĞİ'!J29)," ", 'BİLGİ GÜVENLİĞİ'!J29)</f>
        <v xml:space="preserve"> </v>
      </c>
      <c r="G255" s="72" t="str">
        <f>IF(ISBLANK('BİLGİ GÜVENLİĞİ'!K29)," ", 'BİLGİ GÜVENLİĞİ'!K29)</f>
        <v xml:space="preserve"> </v>
      </c>
      <c r="H255" s="72" t="str">
        <f>IF(ISBLANK('BİLGİ GÜVENLİĞİ'!L29)," ", 'BİLGİ GÜVENLİĞİ'!L29)</f>
        <v xml:space="preserve"> </v>
      </c>
      <c r="I255" s="45" t="str">
        <f>'BİLGİ GÜVENLİĞİ'!H29</f>
        <v>Öğr. Gör. Emre ENGİN</v>
      </c>
      <c r="J255" s="5" t="str">
        <f t="shared" ref="J255:J261" si="51">IF(OR(E255=O$4,F255=O$4,G255=O$4,H255=O$4),O$4," ")</f>
        <v xml:space="preserve"> </v>
      </c>
      <c r="K255" t="str">
        <f t="shared" si="48"/>
        <v>245Öğr. Gör. Tuğba Cansu TOPALLI</v>
      </c>
    </row>
    <row r="256" spans="1:23" ht="14.25" thickTop="1" thickBot="1">
      <c r="A256" t="str">
        <f>COUNTIF($J$8:J256,J256)+15&amp;J256</f>
        <v xml:space="preserve">135 </v>
      </c>
      <c r="B256" t="str">
        <f>COUNTIF($I$8:I256,I256)&amp;I256</f>
        <v>4Öğr. Gör. Sema BİLGİLİ</v>
      </c>
      <c r="C256" s="45" t="str">
        <f>'BİLGİ GÜVENLİĞİ'!B27</f>
        <v>BGP215</v>
      </c>
      <c r="D256" s="45" t="str">
        <f>'BİLGİ GÜVENLİĞİ'!C27</f>
        <v>Kişisel Güvenlik Teknolojileri</v>
      </c>
      <c r="E256" s="72" t="str">
        <f>IF(ISBLANK('BİLGİ GÜVENLİĞİ'!I27)," ", 'BİLGİ GÜVENLİĞİ'!I27)</f>
        <v xml:space="preserve"> </v>
      </c>
      <c r="F256" s="72" t="str">
        <f>IF(ISBLANK('BİLGİ GÜVENLİĞİ'!J27)," ", 'BİLGİ GÜVENLİĞİ'!J27)</f>
        <v xml:space="preserve"> </v>
      </c>
      <c r="G256" s="72" t="str">
        <f>IF(ISBLANK('BİLGİ GÜVENLİĞİ'!K27)," ", 'BİLGİ GÜVENLİĞİ'!K27)</f>
        <v xml:space="preserve"> </v>
      </c>
      <c r="H256" s="72" t="str">
        <f>IF(ISBLANK('BİLGİ GÜVENLİĞİ'!L27)," ", 'BİLGİ GÜVENLİĞİ'!L27)</f>
        <v xml:space="preserve"> </v>
      </c>
      <c r="I256" s="45" t="str">
        <f>'BİLGİ GÜVENLİĞİ'!H27</f>
        <v>Öğr. Gör. Sema BİLGİLİ</v>
      </c>
      <c r="J256" s="5" t="str">
        <f t="shared" si="51"/>
        <v xml:space="preserve"> </v>
      </c>
      <c r="K256" t="str">
        <f t="shared" si="48"/>
        <v>246Öğr. Gör. Tuğba Cansu TOPALLI</v>
      </c>
    </row>
    <row r="257" spans="1:11" ht="14.25" thickTop="1" thickBot="1">
      <c r="A257" t="str">
        <f>COUNTIF($J$8:J257,J257)+15&amp;J257</f>
        <v xml:space="preserve">136 </v>
      </c>
      <c r="B257" t="str">
        <f>COUNTIF($I$8:I257,I257)&amp;I257</f>
        <v>4Öğr. Gör. Tuğba Cansu TOPALLI</v>
      </c>
      <c r="C257" s="45" t="str">
        <f>'BİLGİ GÜVENLİĞİ'!B24</f>
        <v>BGP217</v>
      </c>
      <c r="D257" s="45" t="str">
        <f>'BİLGİ GÜVENLİĞİ'!C24</f>
        <v>Mobil Programlama</v>
      </c>
      <c r="E257" s="72" t="str">
        <f>IF(ISBLANK('BİLGİ GÜVENLİĞİ'!I24)," ", 'BİLGİ GÜVENLİĞİ'!I24)</f>
        <v>Öğr. Gör. Abdulkadir ERYILMAZ</v>
      </c>
      <c r="F257" s="72" t="str">
        <f>IF(ISBLANK('BİLGİ GÜVENLİĞİ'!J24)," ", 'BİLGİ GÜVENLİĞİ'!J24)</f>
        <v xml:space="preserve"> </v>
      </c>
      <c r="G257" s="72" t="str">
        <f>IF(ISBLANK('BİLGİ GÜVENLİĞİ'!K24)," ", 'BİLGİ GÜVENLİĞİ'!K24)</f>
        <v xml:space="preserve"> </v>
      </c>
      <c r="H257" s="72" t="str">
        <f>IF(ISBLANK('BİLGİ GÜVENLİĞİ'!L24)," ", 'BİLGİ GÜVENLİĞİ'!L24)</f>
        <v xml:space="preserve"> </v>
      </c>
      <c r="I257" s="45" t="str">
        <f>'BİLGİ GÜVENLİĞİ'!H24</f>
        <v>Öğr. Gör. Tuğba Cansu TOPALLI</v>
      </c>
      <c r="J257" s="5" t="str">
        <f t="shared" si="51"/>
        <v xml:space="preserve"> </v>
      </c>
      <c r="K257" t="str">
        <f t="shared" si="48"/>
        <v>247Öğr. Gör. Tuğba Cansu TOPALLI</v>
      </c>
    </row>
    <row r="258" spans="1:11" ht="14.25" thickTop="1" thickBot="1">
      <c r="A258" t="str">
        <f>COUNTIF($J$8:J258,J258)+15&amp;J258</f>
        <v xml:space="preserve">137 </v>
      </c>
      <c r="B258" t="str">
        <f>COUNTIF($I$8:I258,I258)&amp;I258</f>
        <v>4Öğr. Gör. Hakan Can ALTUNAY</v>
      </c>
      <c r="C258" s="45" t="str">
        <f>'BİLGİ GÜVENLİĞİ'!B28</f>
        <v>BGP219</v>
      </c>
      <c r="D258" s="45" t="str">
        <f>'BİLGİ GÜVENLİĞİ'!C28</f>
        <v>İleri Ağ Teknolojileri</v>
      </c>
      <c r="E258" s="72" t="str">
        <f>IF(ISBLANK('BİLGİ GÜVENLİĞİ'!I28)," ", 'BİLGİ GÜVENLİĞİ'!I28)</f>
        <v xml:space="preserve"> </v>
      </c>
      <c r="F258" s="72" t="str">
        <f>IF(ISBLANK('BİLGİ GÜVENLİĞİ'!J28)," ", 'BİLGİ GÜVENLİĞİ'!J28)</f>
        <v xml:space="preserve"> </v>
      </c>
      <c r="G258" s="72" t="str">
        <f>IF(ISBLANK('BİLGİ GÜVENLİĞİ'!K28)," ", 'BİLGİ GÜVENLİĞİ'!K28)</f>
        <v xml:space="preserve"> </v>
      </c>
      <c r="H258" s="72" t="str">
        <f>IF(ISBLANK('BİLGİ GÜVENLİĞİ'!L28)," ", 'BİLGİ GÜVENLİĞİ'!L28)</f>
        <v xml:space="preserve"> </v>
      </c>
      <c r="I258" s="45" t="str">
        <f>'BİLGİ GÜVENLİĞİ'!H28</f>
        <v>Öğr. Gör. Hakan Can ALTUNAY</v>
      </c>
      <c r="J258" s="5" t="str">
        <f t="shared" si="51"/>
        <v xml:space="preserve"> </v>
      </c>
      <c r="K258" t="str">
        <f t="shared" si="48"/>
        <v>248Öğr. Gör. Tuğba Cansu TOPALLI</v>
      </c>
    </row>
    <row r="259" spans="1:11" ht="14.25" thickTop="1" thickBot="1">
      <c r="A259" t="str">
        <f>COUNTIF($J$8:J259,J259)+15&amp;J259</f>
        <v xml:space="preserve">138 </v>
      </c>
      <c r="B259" t="str">
        <f>COUNTIF($I$8:I259,I259)&amp;I259</f>
        <v>3Öğr. Gör. Emre ENGİN</v>
      </c>
      <c r="C259" s="45" t="str">
        <f>'BİLGİ GÜVENLİĞİ'!B26</f>
        <v>BGP221</v>
      </c>
      <c r="D259" s="45" t="str">
        <f>'BİLGİ GÜVENLİĞİ'!C26</f>
        <v>Savunma Algoritmaları</v>
      </c>
      <c r="E259" s="72" t="str">
        <f>IF(ISBLANK('BİLGİ GÜVENLİĞİ'!I26)," ", 'BİLGİ GÜVENLİĞİ'!I26)</f>
        <v xml:space="preserve"> </v>
      </c>
      <c r="F259" s="72" t="str">
        <f>IF(ISBLANK('BİLGİ GÜVENLİĞİ'!J26)," ", 'BİLGİ GÜVENLİĞİ'!J26)</f>
        <v xml:space="preserve"> </v>
      </c>
      <c r="G259" s="72" t="str">
        <f>IF(ISBLANK('BİLGİ GÜVENLİĞİ'!K26)," ", 'BİLGİ GÜVENLİĞİ'!K26)</f>
        <v xml:space="preserve"> </v>
      </c>
      <c r="H259" s="72" t="str">
        <f>IF(ISBLANK('BİLGİ GÜVENLİĞİ'!L26)," ", 'BİLGİ GÜVENLİĞİ'!L26)</f>
        <v xml:space="preserve"> </v>
      </c>
      <c r="I259" s="45" t="str">
        <f>'BİLGİ GÜVENLİĞİ'!H26</f>
        <v>Öğr. Gör. Emre ENGİN</v>
      </c>
      <c r="J259" s="5" t="str">
        <f t="shared" si="51"/>
        <v xml:space="preserve"> </v>
      </c>
      <c r="K259" t="str">
        <f t="shared" si="48"/>
        <v>249Öğr. Gör. Tuğba Cansu TOPALLI</v>
      </c>
    </row>
    <row r="260" spans="1:11" ht="14.25" thickTop="1" thickBot="1">
      <c r="A260" t="str">
        <f>COUNTIF($J$8:J260,J260)+15&amp;J260</f>
        <v xml:space="preserve">139 </v>
      </c>
      <c r="B260" t="str">
        <f>COUNTIF($I$8:I260,I260)&amp;I260</f>
        <v>4Öğr. Gör. Emre ENGİN</v>
      </c>
      <c r="C260" s="45" t="str">
        <f>'BİLGİ GÜVENLİĞİ'!B25</f>
        <v>BGP223</v>
      </c>
      <c r="D260" s="45" t="str">
        <f>'BİLGİ GÜVENLİĞİ'!C25</f>
        <v>Açık Kaynak İşletim Sistemi</v>
      </c>
      <c r="E260" s="72" t="str">
        <f>IF(ISBLANK('BİLGİ GÜVENLİĞİ'!I25)," ", 'BİLGİ GÜVENLİĞİ'!I25)</f>
        <v xml:space="preserve"> </v>
      </c>
      <c r="F260" s="72" t="str">
        <f>IF(ISBLANK('BİLGİ GÜVENLİĞİ'!J25)," ", 'BİLGİ GÜVENLİĞİ'!J25)</f>
        <v xml:space="preserve"> </v>
      </c>
      <c r="G260" s="72" t="str">
        <f>IF(ISBLANK('BİLGİ GÜVENLİĞİ'!K25)," ", 'BİLGİ GÜVENLİĞİ'!K25)</f>
        <v xml:space="preserve"> </v>
      </c>
      <c r="H260" s="72" t="str">
        <f>IF(ISBLANK('BİLGİ GÜVENLİĞİ'!L25)," ", 'BİLGİ GÜVENLİĞİ'!L25)</f>
        <v xml:space="preserve"> </v>
      </c>
      <c r="I260" s="45" t="str">
        <f>'BİLGİ GÜVENLİĞİ'!H25</f>
        <v>Öğr. Gör. Emre ENGİN</v>
      </c>
      <c r="J260" s="5" t="str">
        <f t="shared" si="51"/>
        <v xml:space="preserve"> </v>
      </c>
      <c r="K260" t="str">
        <f t="shared" si="48"/>
        <v>250Öğr. Gör. Tuğba Cansu TOPALLI</v>
      </c>
    </row>
    <row r="261" spans="1:11" ht="13.5" thickTop="1">
      <c r="A261" t="str">
        <f>COUNTIF($J$8:J261,J261)+15&amp;J261</f>
        <v xml:space="preserve">140 </v>
      </c>
      <c r="B261" t="str">
        <f>COUNTIF($I$8:I261,I261)&amp;I261</f>
        <v>5Öğr. Gör. Emre ENGİN</v>
      </c>
      <c r="C261" s="45" t="str">
        <f>'BİLGİ GÜVENLİĞİ'!B23</f>
        <v>BGP225</v>
      </c>
      <c r="D261" s="45" t="str">
        <f>'BİLGİ GÜVENLİĞİ'!C23</f>
        <v>WEB ve Uyg. Sunucu Saldırıları</v>
      </c>
      <c r="E261" s="72" t="str">
        <f>IF(ISBLANK('BİLGİ GÜVENLİĞİ'!I23)," ", 'BİLGİ GÜVENLİĞİ'!I23)</f>
        <v xml:space="preserve"> </v>
      </c>
      <c r="F261" s="72" t="str">
        <f>IF(ISBLANK('BİLGİ GÜVENLİĞİ'!J23)," ", 'BİLGİ GÜVENLİĞİ'!J23)</f>
        <v xml:space="preserve"> </v>
      </c>
      <c r="G261" s="72" t="str">
        <f>IF(ISBLANK('BİLGİ GÜVENLİĞİ'!K23)," ", 'BİLGİ GÜVENLİĞİ'!K23)</f>
        <v xml:space="preserve"> </v>
      </c>
      <c r="H261" s="72" t="str">
        <f>IF(ISBLANK('BİLGİ GÜVENLİĞİ'!L23)," ", 'BİLGİ GÜVENLİĞİ'!L23)</f>
        <v xml:space="preserve"> </v>
      </c>
      <c r="I261" s="45" t="str">
        <f>'BİLGİ GÜVENLİĞİ'!H23</f>
        <v>Öğr. Gör. Emre ENGİN</v>
      </c>
      <c r="J261" s="5" t="str">
        <f t="shared" si="51"/>
        <v xml:space="preserve"> </v>
      </c>
      <c r="K261" t="str">
        <f t="shared" si="48"/>
        <v>251Öğr. Gör. Tuğba Cansu TOPALLI</v>
      </c>
    </row>
    <row r="262" spans="1:11">
      <c r="A262" t="e">
        <f>COUNTIF($J$8:J262,J262)+15&amp;J262</f>
        <v>#REF!</v>
      </c>
      <c r="B262" t="e">
        <f>COUNTIF($I$8:I262,I262)&amp;I262</f>
        <v>#REF!</v>
      </c>
      <c r="C262" s="45" t="e">
        <f>'BİLGİ GÜVENLİĞİ'!#REF!</f>
        <v>#REF!</v>
      </c>
      <c r="D262" s="45" t="e">
        <f>'BİLGİ GÜVENLİĞİ'!#REF!</f>
        <v>#REF!</v>
      </c>
      <c r="E262" s="75" t="e">
        <f>'BİLGİ GÜVENLİĞİ'!#REF!</f>
        <v>#REF!</v>
      </c>
      <c r="F262" s="78" t="e">
        <f>'BİLGİ GÜVENLİĞİ'!#REF!</f>
        <v>#REF!</v>
      </c>
      <c r="G262" s="45" t="e">
        <f>'BİLGİ GÜVENLİĞİ'!#REF!</f>
        <v>#REF!</v>
      </c>
      <c r="H262" s="45" t="e">
        <f>'BİLGİ GÜVENLİĞİ'!#REF!</f>
        <v>#REF!</v>
      </c>
      <c r="I262" s="45" t="e">
        <f>'BİLGİ GÜVENLİĞİ'!#REF!</f>
        <v>#REF!</v>
      </c>
      <c r="J262" s="45" t="e">
        <f>'BİLGİ GÜVENLİĞİ'!#REF!</f>
        <v>#REF!</v>
      </c>
      <c r="K262" t="str">
        <f t="shared" si="48"/>
        <v>252Öğr. Gör. Tuğba Cansu TOPALLI</v>
      </c>
    </row>
    <row r="263" spans="1:11">
      <c r="A263" t="str">
        <f>COUNTIF($J$8:J263,J263)+15&amp;J263</f>
        <v>240</v>
      </c>
      <c r="B263" t="str">
        <f>COUNTIF($I$8:I263,I263)&amp;I263</f>
        <v>170</v>
      </c>
      <c r="C263" s="45">
        <f>'BİLGİ GÜVENLİĞİ'!B30</f>
        <v>0</v>
      </c>
      <c r="D263" s="45">
        <f>'BİLGİ GÜVENLİĞİ'!C30</f>
        <v>0</v>
      </c>
      <c r="E263" s="75">
        <f>'BİLGİ GÜVENLİĞİ'!D30</f>
        <v>0</v>
      </c>
      <c r="F263" s="78">
        <f>'BİLGİ GÜVENLİĞİ'!E30</f>
        <v>0</v>
      </c>
      <c r="G263" s="45">
        <f>'BİLGİ GÜVENLİĞİ'!F30</f>
        <v>0</v>
      </c>
      <c r="H263" s="45">
        <f>'BİLGİ GÜVENLİĞİ'!G30</f>
        <v>0</v>
      </c>
      <c r="I263" s="45">
        <f>'BİLGİ GÜVENLİĞİ'!H30</f>
        <v>0</v>
      </c>
      <c r="J263" s="45">
        <f>'BİLGİ GÜVENLİĞİ'!I30</f>
        <v>0</v>
      </c>
      <c r="K263" t="str">
        <f t="shared" si="48"/>
        <v>253Öğr. Gör. Tuğba Cansu TOPALLI</v>
      </c>
    </row>
    <row r="264" spans="1:11">
      <c r="A264" t="str">
        <f>COUNTIF($J$8:J264,J264)+15&amp;J264</f>
        <v>250</v>
      </c>
      <c r="B264" t="str">
        <f>COUNTIF($I$8:I264,I264)&amp;I264</f>
        <v>180</v>
      </c>
      <c r="C264" s="45">
        <f>'BİLGİ GÜVENLİĞİ'!B31</f>
        <v>0</v>
      </c>
      <c r="D264" s="45">
        <f>'BİLGİ GÜVENLİĞİ'!C31</f>
        <v>0</v>
      </c>
      <c r="E264" s="75">
        <f>'BİLGİ GÜVENLİĞİ'!D31</f>
        <v>0</v>
      </c>
      <c r="F264" s="78">
        <f>'BİLGİ GÜVENLİĞİ'!E31</f>
        <v>0</v>
      </c>
      <c r="G264" s="45">
        <f>'BİLGİ GÜVENLİĞİ'!F31</f>
        <v>0</v>
      </c>
      <c r="H264" s="45">
        <f>'BİLGİ GÜVENLİĞİ'!G31</f>
        <v>0</v>
      </c>
      <c r="I264" s="45">
        <f>'BİLGİ GÜVENLİĞİ'!H31</f>
        <v>0</v>
      </c>
      <c r="J264" s="45">
        <f>'BİLGİ GÜVENLİĞİ'!I31</f>
        <v>0</v>
      </c>
      <c r="K264" t="str">
        <f t="shared" si="48"/>
        <v>254Öğr. Gör. Tuğba Cansu TOPALLI</v>
      </c>
    </row>
    <row r="265" spans="1:11">
      <c r="A265" t="str">
        <f>COUNTIF($J$8:J265,J265)+15&amp;J265</f>
        <v>260</v>
      </c>
      <c r="B265" t="str">
        <f>COUNTIF($I$8:I265,I265)&amp;I265</f>
        <v>190</v>
      </c>
      <c r="C265" s="45">
        <f>'BİLGİ GÜVENLİĞİ'!B32</f>
        <v>0</v>
      </c>
      <c r="D265" s="45">
        <f>'BİLGİ GÜVENLİĞİ'!C32</f>
        <v>0</v>
      </c>
      <c r="E265" s="75">
        <f>'BİLGİ GÜVENLİĞİ'!D32</f>
        <v>0</v>
      </c>
      <c r="F265" s="78">
        <f>'BİLGİ GÜVENLİĞİ'!E32</f>
        <v>0</v>
      </c>
      <c r="G265" s="45">
        <f>'BİLGİ GÜVENLİĞİ'!F32</f>
        <v>0</v>
      </c>
      <c r="H265" s="45">
        <f>'BİLGİ GÜVENLİĞİ'!G32</f>
        <v>0</v>
      </c>
      <c r="I265" s="45">
        <f>'BİLGİ GÜVENLİĞİ'!H32</f>
        <v>0</v>
      </c>
      <c r="J265" s="45">
        <f>'BİLGİ GÜVENLİĞİ'!I32</f>
        <v>0</v>
      </c>
      <c r="K265" t="str">
        <f t="shared" si="48"/>
        <v>255Öğr. Gör. Tuğba Cansu TOPALLI</v>
      </c>
    </row>
    <row r="266" spans="1:11">
      <c r="A266" t="str">
        <f>COUNTIF($J$8:J266,J266)+15&amp;J266</f>
        <v>26</v>
      </c>
      <c r="B266" t="str">
        <f>COUNTIF($I$8:I266,I266)&amp;I266</f>
        <v>19</v>
      </c>
    </row>
    <row r="267" spans="1:11">
      <c r="A267" t="str">
        <f>COUNTIF($J$8:J267,J267)+15&amp;J267</f>
        <v>26</v>
      </c>
      <c r="B267" t="str">
        <f>COUNTIF($I$8:I267,I267)&amp;I267</f>
        <v>19</v>
      </c>
    </row>
    <row r="268" spans="1:11">
      <c r="A268" t="str">
        <f>COUNTIF($J$8:J268,J268)+15&amp;J268</f>
        <v>26</v>
      </c>
      <c r="B268" t="str">
        <f>COUNTIF($I$8:I268,I268)&amp;I268</f>
        <v>19</v>
      </c>
    </row>
    <row r="269" spans="1:11">
      <c r="A269" t="str">
        <f>COUNTIF($J$8:J269,J269)+15&amp;J269</f>
        <v>26</v>
      </c>
      <c r="B269" t="str">
        <f>COUNTIF($I$8:I269,I269)&amp;I269</f>
        <v>19</v>
      </c>
    </row>
    <row r="270" spans="1:11">
      <c r="A270" t="str">
        <f>COUNTIF($J$8:J270,J270)+15&amp;J270</f>
        <v>26</v>
      </c>
      <c r="B270" t="str">
        <f>COUNTIF($I$8:I270,I270)&amp;I270</f>
        <v>19</v>
      </c>
    </row>
    <row r="271" spans="1:11">
      <c r="A271" t="str">
        <f>COUNTIF($J$8:J271,J271)+15&amp;J271</f>
        <v>26</v>
      </c>
      <c r="B271" t="str">
        <f>COUNTIF($I$8:I271,I271)&amp;I271</f>
        <v>19</v>
      </c>
    </row>
    <row r="272" spans="1:11">
      <c r="A272" t="str">
        <f>COUNTIF($J$8:J272,J272)+15&amp;J272</f>
        <v>26</v>
      </c>
      <c r="B272" t="str">
        <f>COUNTIF($I$8:I272,I272)&amp;I272</f>
        <v>19</v>
      </c>
    </row>
    <row r="273" spans="1:2">
      <c r="A273" t="str">
        <f>COUNTIF($J$8:J273,J273)+15&amp;J273</f>
        <v>26</v>
      </c>
      <c r="B273" t="str">
        <f>COUNTIF($I$8:I273,I273)&amp;I273</f>
        <v>19</v>
      </c>
    </row>
    <row r="274" spans="1:2">
      <c r="A274" t="str">
        <f>COUNTIF($J$8:J274,J274)+15&amp;J274</f>
        <v>26</v>
      </c>
      <c r="B274" t="str">
        <f>COUNTIF($I$8:I274,I274)&amp;I274</f>
        <v>19</v>
      </c>
    </row>
    <row r="275" spans="1:2">
      <c r="A275" t="str">
        <f>COUNTIF($J$8:J275,J275)+15&amp;J275</f>
        <v>26</v>
      </c>
      <c r="B275" t="str">
        <f>COUNTIF($I$8:I275,I275)&amp;I275</f>
        <v>19</v>
      </c>
    </row>
    <row r="276" spans="1:2">
      <c r="A276" t="str">
        <f>COUNTIF($J$8:J276,J276)+15&amp;J276</f>
        <v>26</v>
      </c>
      <c r="B276" t="str">
        <f>COUNTIF($I$8:I276,I276)&amp;I276</f>
        <v>19</v>
      </c>
    </row>
    <row r="277" spans="1:2">
      <c r="A277" t="str">
        <f>COUNTIF($J$8:J277,J277)+15&amp;J277</f>
        <v>26</v>
      </c>
      <c r="B277" t="str">
        <f>COUNTIF($I$8:I277,I277)&amp;I277</f>
        <v>19</v>
      </c>
    </row>
    <row r="278" spans="1:2">
      <c r="A278" t="str">
        <f>COUNTIF($J$8:J278,J278)+15&amp;J278</f>
        <v>26</v>
      </c>
      <c r="B278" t="str">
        <f>COUNTIF($I$8:I278,I278)&amp;I278</f>
        <v>19</v>
      </c>
    </row>
    <row r="279" spans="1:2">
      <c r="A279" t="str">
        <f>COUNTIF($J$8:J279,J279)+15&amp;J279</f>
        <v>26</v>
      </c>
      <c r="B279" t="str">
        <f>COUNTIF($I$8:I279,I279)&amp;I279</f>
        <v>19</v>
      </c>
    </row>
    <row r="280" spans="1:2">
      <c r="A280" t="str">
        <f>COUNTIF($J$8:J280,J280)+15&amp;J280</f>
        <v>26</v>
      </c>
      <c r="B280" t="str">
        <f>COUNTIF($I$8:I280,I280)&amp;I280</f>
        <v>19</v>
      </c>
    </row>
    <row r="281" spans="1:2">
      <c r="A281" t="str">
        <f>COUNTIF($J$8:J281,J281)+15&amp;J281</f>
        <v>26</v>
      </c>
      <c r="B281" t="str">
        <f>COUNTIF($I$8:I281,I281)&amp;I281</f>
        <v>19</v>
      </c>
    </row>
    <row r="282" spans="1:2">
      <c r="A282" t="str">
        <f>COUNTIF($J$8:J282,J282)+15&amp;J282</f>
        <v>26</v>
      </c>
      <c r="B282" t="str">
        <f>COUNTIF($I$8:I282,I282)&amp;I282</f>
        <v>19</v>
      </c>
    </row>
    <row r="283" spans="1:2">
      <c r="A283" t="str">
        <f>COUNTIF($J$8:J283,J283)+15&amp;J283</f>
        <v>26</v>
      </c>
      <c r="B283" t="str">
        <f>COUNTIF($I$8:I283,I283)&amp;I283</f>
        <v>19</v>
      </c>
    </row>
    <row r="284" spans="1:2">
      <c r="A284" t="str">
        <f>COUNTIF($J$8:J284,J284)+15&amp;J284</f>
        <v>26</v>
      </c>
      <c r="B284" t="str">
        <f>COUNTIF($I$8:I284,I284)&amp;I284</f>
        <v>19</v>
      </c>
    </row>
    <row r="285" spans="1:2">
      <c r="A285" t="str">
        <f>COUNTIF($J$8:J285,J285)+15&amp;J285</f>
        <v>26</v>
      </c>
      <c r="B285" t="str">
        <f>COUNTIF($I$8:I285,I285)&amp;I285</f>
        <v>19</v>
      </c>
    </row>
    <row r="286" spans="1:2">
      <c r="A286" t="str">
        <f>COUNTIF($J$8:J286,J286)+15&amp;J286</f>
        <v>26</v>
      </c>
      <c r="B286" t="str">
        <f>COUNTIF($I$8:I286,I286)&amp;I286</f>
        <v>19</v>
      </c>
    </row>
    <row r="287" spans="1:2">
      <c r="A287" t="str">
        <f>COUNTIF($J$8:J287,J287)+15&amp;J287</f>
        <v>26</v>
      </c>
      <c r="B287" t="str">
        <f>COUNTIF($I$8:I287,I287)&amp;I287</f>
        <v>19</v>
      </c>
    </row>
    <row r="288" spans="1:2">
      <c r="A288" t="str">
        <f>COUNTIF($J$8:J288,J288)+15&amp;J288</f>
        <v>26</v>
      </c>
      <c r="B288" t="str">
        <f>COUNTIF($I$8:I288,I288)&amp;I288</f>
        <v>19</v>
      </c>
    </row>
    <row r="289" spans="1:2">
      <c r="A289" t="str">
        <f>COUNTIF($J$8:J289,J289)+15&amp;J289</f>
        <v>26</v>
      </c>
      <c r="B289" t="str">
        <f>COUNTIF($I$8:I289,I289)&amp;I289</f>
        <v>19</v>
      </c>
    </row>
    <row r="290" spans="1:2">
      <c r="A290" t="str">
        <f>COUNTIF($J$8:J290,J290)+15&amp;J290</f>
        <v>26</v>
      </c>
      <c r="B290" t="str">
        <f>COUNTIF($I$8:I290,I290)&amp;I290</f>
        <v>19</v>
      </c>
    </row>
    <row r="291" spans="1:2">
      <c r="A291" t="str">
        <f>COUNTIF($J$8:J291,J291)+15&amp;J291</f>
        <v>26</v>
      </c>
      <c r="B291" t="str">
        <f>COUNTIF($I$8:I291,I291)&amp;I291</f>
        <v>19</v>
      </c>
    </row>
    <row r="292" spans="1:2">
      <c r="A292" t="str">
        <f>COUNTIF($J$8:J292,J292)+15&amp;J292</f>
        <v>26</v>
      </c>
      <c r="B292" t="str">
        <f>COUNTIF($I$8:I292,I292)&amp;I292</f>
        <v>19</v>
      </c>
    </row>
    <row r="293" spans="1:2">
      <c r="A293" t="str">
        <f>COUNTIF($J$8:J293,J293)+15&amp;J293</f>
        <v>26</v>
      </c>
      <c r="B293" t="str">
        <f>COUNTIF($I$8:I293,I293)&amp;I293</f>
        <v>19</v>
      </c>
    </row>
    <row r="294" spans="1:2">
      <c r="A294" t="str">
        <f>COUNTIF($J$8:J294,J294)+15&amp;J294</f>
        <v>26</v>
      </c>
      <c r="B294" t="str">
        <f>COUNTIF($I$8:I294,I294)&amp;I294</f>
        <v>19</v>
      </c>
    </row>
    <row r="295" spans="1:2">
      <c r="A295" t="str">
        <f>COUNTIF($J$8:J295,J295)+15&amp;J295</f>
        <v>26</v>
      </c>
      <c r="B295" t="str">
        <f>COUNTIF($I$8:I295,I295)&amp;I295</f>
        <v>19</v>
      </c>
    </row>
    <row r="296" spans="1:2">
      <c r="A296" t="str">
        <f>COUNTIF($J$8:J296,J296)+15&amp;J296</f>
        <v>26</v>
      </c>
      <c r="B296" t="str">
        <f>COUNTIF($I$8:I296,I296)&amp;I296</f>
        <v>19</v>
      </c>
    </row>
    <row r="297" spans="1:2">
      <c r="A297" t="str">
        <f>COUNTIF($J$8:J297,J297)+15&amp;J297</f>
        <v>26</v>
      </c>
      <c r="B297" t="str">
        <f>COUNTIF($I$8:I297,I297)&amp;I297</f>
        <v>19</v>
      </c>
    </row>
    <row r="298" spans="1:2">
      <c r="A298" t="str">
        <f>COUNTIF($J$8:J298,J298)+15&amp;J298</f>
        <v>26</v>
      </c>
      <c r="B298" t="str">
        <f>COUNTIF($I$8:I298,I298)&amp;I298</f>
        <v>19</v>
      </c>
    </row>
    <row r="299" spans="1:2">
      <c r="A299" t="str">
        <f>COUNTIF($J$8:J299,J299)+15&amp;J299</f>
        <v>26</v>
      </c>
      <c r="B299" t="str">
        <f>COUNTIF($I$8:I299,I299)&amp;I299</f>
        <v>19</v>
      </c>
    </row>
    <row r="300" spans="1:2">
      <c r="A300" t="str">
        <f>COUNTIF($J$8:J300,J300)+15&amp;J300</f>
        <v>26</v>
      </c>
      <c r="B300" t="str">
        <f>COUNTIF($I$8:I300,I300)&amp;I300</f>
        <v>19</v>
      </c>
    </row>
    <row r="301" spans="1:2">
      <c r="A301" t="str">
        <f>COUNTIF($J$8:J301,J301)+15&amp;J301</f>
        <v>26</v>
      </c>
      <c r="B301" t="str">
        <f>COUNTIF($I$8:I301,I301)&amp;I301</f>
        <v>19</v>
      </c>
    </row>
    <row r="302" spans="1:2">
      <c r="A302" t="str">
        <f>COUNTIF($J$8:J302,J302)+15&amp;J302</f>
        <v>26</v>
      </c>
      <c r="B302" t="str">
        <f>COUNTIF($I$8:I302,I302)&amp;I302</f>
        <v>19</v>
      </c>
    </row>
    <row r="303" spans="1:2">
      <c r="A303" t="str">
        <f>COUNTIF($J$8:J303,J303)+15&amp;J303</f>
        <v>26</v>
      </c>
      <c r="B303" t="str">
        <f>COUNTIF($I$8:I303,I303)&amp;I303</f>
        <v>19</v>
      </c>
    </row>
    <row r="304" spans="1:2">
      <c r="A304" t="str">
        <f>COUNTIF($J$8:J304,J304)+15&amp;J304</f>
        <v>26</v>
      </c>
      <c r="B304" t="str">
        <f>COUNTIF($I$8:I304,I304)&amp;I304</f>
        <v>19</v>
      </c>
    </row>
    <row r="305" spans="1:2">
      <c r="A305" t="str">
        <f>COUNTIF($J$8:J305,J305)+15&amp;J305</f>
        <v>26</v>
      </c>
      <c r="B305" t="str">
        <f>COUNTIF($I$8:I305,I305)&amp;I305</f>
        <v>19</v>
      </c>
    </row>
    <row r="306" spans="1:2">
      <c r="A306" t="str">
        <f>COUNTIF($J$8:J306,J306)+15&amp;J306</f>
        <v>26</v>
      </c>
      <c r="B306" t="str">
        <f>COUNTIF($I$8:I306,I306)&amp;I306</f>
        <v>19</v>
      </c>
    </row>
    <row r="307" spans="1:2">
      <c r="A307" t="str">
        <f>COUNTIF($J$8:J307,J307)+15&amp;J307</f>
        <v>26</v>
      </c>
      <c r="B307" t="str">
        <f>COUNTIF($I$8:I307,I307)&amp;I307</f>
        <v>19</v>
      </c>
    </row>
    <row r="308" spans="1:2">
      <c r="A308" t="str">
        <f>COUNTIF($J$8:J308,J308)+15&amp;J308</f>
        <v>26</v>
      </c>
      <c r="B308" t="str">
        <f>COUNTIF($I$8:I308,I308)&amp;I308</f>
        <v>19</v>
      </c>
    </row>
    <row r="309" spans="1:2">
      <c r="A309" t="str">
        <f>COUNTIF($J$8:J309,J309)+15&amp;J309</f>
        <v>26</v>
      </c>
      <c r="B309" t="str">
        <f>COUNTIF($I$8:I309,I309)&amp;I309</f>
        <v>19</v>
      </c>
    </row>
    <row r="310" spans="1:2">
      <c r="A310" t="str">
        <f>COUNTIF($J$8:J310,J310)+15&amp;J310</f>
        <v>26</v>
      </c>
      <c r="B310" t="str">
        <f>COUNTIF($I$8:I310,I310)&amp;I310</f>
        <v>19</v>
      </c>
    </row>
    <row r="311" spans="1:2">
      <c r="A311" t="str">
        <f>COUNTIF($J$8:J311,J311)+15&amp;J311</f>
        <v>26</v>
      </c>
      <c r="B311" t="str">
        <f>COUNTIF($I$8:I311,I311)&amp;I311</f>
        <v>19</v>
      </c>
    </row>
    <row r="312" spans="1:2">
      <c r="A312" t="str">
        <f>COUNTIF($J$8:J312,J312)+15&amp;J312</f>
        <v>26</v>
      </c>
      <c r="B312" t="str">
        <f>COUNTIF($I$8:I312,I312)&amp;I312</f>
        <v>19</v>
      </c>
    </row>
    <row r="313" spans="1:2">
      <c r="A313" t="str">
        <f>COUNTIF($J$8:J313,J313)+15&amp;J313</f>
        <v>26</v>
      </c>
      <c r="B313" t="str">
        <f>COUNTIF($I$8:I313,I313)&amp;I313</f>
        <v>19</v>
      </c>
    </row>
    <row r="314" spans="1:2">
      <c r="A314" t="str">
        <f>COUNTIF($J$8:J314,J314)+15&amp;J314</f>
        <v>26</v>
      </c>
      <c r="B314" t="str">
        <f>COUNTIF($I$8:I314,I314)&amp;I314</f>
        <v>19</v>
      </c>
    </row>
    <row r="315" spans="1:2">
      <c r="A315" t="str">
        <f>COUNTIF($J$8:J315,J315)+15&amp;J315</f>
        <v>26</v>
      </c>
      <c r="B315" t="str">
        <f>COUNTIF($I$8:I315,I315)&amp;I315</f>
        <v>19</v>
      </c>
    </row>
    <row r="316" spans="1:2">
      <c r="A316" t="str">
        <f>COUNTIF($J$8:J316,J316)+15&amp;J316</f>
        <v>26</v>
      </c>
      <c r="B316" t="str">
        <f>COUNTIF($I$8:I316,I316)&amp;I316</f>
        <v>19</v>
      </c>
    </row>
    <row r="317" spans="1:2">
      <c r="A317" t="str">
        <f>COUNTIF($J$8:J317,J317)+15&amp;J317</f>
        <v>26</v>
      </c>
      <c r="B317" t="str">
        <f>COUNTIF($I$8:I317,I317)&amp;I317</f>
        <v>19</v>
      </c>
    </row>
    <row r="318" spans="1:2">
      <c r="A318" t="str">
        <f>COUNTIF($J$8:J318,J318)+15&amp;J318</f>
        <v>26</v>
      </c>
      <c r="B318" t="str">
        <f>COUNTIF($I$8:I318,I318)&amp;I318</f>
        <v>19</v>
      </c>
    </row>
    <row r="319" spans="1:2">
      <c r="A319" t="str">
        <f>COUNTIF($J$8:J319,J319)+15&amp;J319</f>
        <v>26</v>
      </c>
      <c r="B319" t="str">
        <f>COUNTIF($I$8:I319,I319)&amp;I319</f>
        <v>19</v>
      </c>
    </row>
    <row r="320" spans="1:2">
      <c r="A320" t="str">
        <f>COUNTIF($J$8:J320,J320)+15&amp;J320</f>
        <v>26</v>
      </c>
      <c r="B320" t="str">
        <f>COUNTIF($I$8:I320,I320)&amp;I320</f>
        <v>19</v>
      </c>
    </row>
    <row r="321" spans="1:2">
      <c r="A321" t="str">
        <f>COUNTIF($J$8:J321,J321)+15&amp;J321</f>
        <v>26</v>
      </c>
      <c r="B321" t="str">
        <f>COUNTIF($I$8:I321,I321)&amp;I321</f>
        <v>19</v>
      </c>
    </row>
    <row r="322" spans="1:2">
      <c r="A322" t="str">
        <f>COUNTIF($J$8:J322,J322)+15&amp;J322</f>
        <v>26</v>
      </c>
      <c r="B322" t="str">
        <f>COUNTIF($I$8:I322,I322)&amp;I322</f>
        <v>19</v>
      </c>
    </row>
    <row r="323" spans="1:2">
      <c r="A323" t="str">
        <f>COUNTIF($J$8:J323,J323)+15&amp;J323</f>
        <v>26</v>
      </c>
      <c r="B323" t="str">
        <f>COUNTIF($I$8:I323,I323)&amp;I323</f>
        <v>19</v>
      </c>
    </row>
    <row r="324" spans="1:2">
      <c r="A324" t="str">
        <f>COUNTIF($J$8:J324,J324)+15&amp;J324</f>
        <v>26</v>
      </c>
      <c r="B324" t="str">
        <f>COUNTIF($I$8:I324,I324)&amp;I324</f>
        <v>19</v>
      </c>
    </row>
    <row r="325" spans="1:2">
      <c r="A325" t="str">
        <f>COUNTIF($J$8:J325,J325)+15&amp;J325</f>
        <v>26</v>
      </c>
      <c r="B325" t="str">
        <f>COUNTIF($I$8:I325,I325)&amp;I325</f>
        <v>19</v>
      </c>
    </row>
    <row r="326" spans="1:2">
      <c r="A326" t="str">
        <f>COUNTIF($J$8:J326,J326)+15&amp;J326</f>
        <v>26</v>
      </c>
      <c r="B326" t="str">
        <f>COUNTIF($I$8:I326,I326)&amp;I326</f>
        <v>19</v>
      </c>
    </row>
    <row r="327" spans="1:2">
      <c r="A327" t="str">
        <f>COUNTIF($J$8:J327,J327)+15&amp;J327</f>
        <v>26</v>
      </c>
      <c r="B327" t="str">
        <f>COUNTIF($I$8:I327,I327)&amp;I327</f>
        <v>19</v>
      </c>
    </row>
    <row r="328" spans="1:2">
      <c r="A328" t="str">
        <f>COUNTIF($J$8:J328,J328)+15&amp;J328</f>
        <v>26</v>
      </c>
      <c r="B328" t="str">
        <f>COUNTIF($I$8:I328,I328)&amp;I328</f>
        <v>19</v>
      </c>
    </row>
    <row r="329" spans="1:2">
      <c r="A329" t="str">
        <f>COUNTIF($J$8:J329,J329)+15&amp;J329</f>
        <v>26</v>
      </c>
      <c r="B329" t="str">
        <f>COUNTIF($I$8:I329,I329)&amp;I329</f>
        <v>19</v>
      </c>
    </row>
    <row r="330" spans="1:2">
      <c r="A330" t="str">
        <f>COUNTIF($J$8:J330,J330)+15&amp;J330</f>
        <v>26</v>
      </c>
      <c r="B330" t="str">
        <f>COUNTIF($I$8:I330,I330)&amp;I330</f>
        <v>19</v>
      </c>
    </row>
    <row r="331" spans="1:2">
      <c r="A331" t="str">
        <f>COUNTIF($J$8:J331,J331)+15&amp;J331</f>
        <v>26</v>
      </c>
      <c r="B331" t="str">
        <f>COUNTIF($I$8:I331,I331)&amp;I331</f>
        <v>19</v>
      </c>
    </row>
    <row r="332" spans="1:2">
      <c r="A332" t="str">
        <f>COUNTIF($J$8:J332,J332)+15&amp;J332</f>
        <v>26</v>
      </c>
      <c r="B332" t="str">
        <f>COUNTIF($I$8:I332,I332)&amp;I332</f>
        <v>19</v>
      </c>
    </row>
    <row r="333" spans="1:2">
      <c r="A333" t="str">
        <f>COUNTIF($J$8:J333,J333)+15&amp;J333</f>
        <v>26</v>
      </c>
      <c r="B333" t="str">
        <f>COUNTIF($I$8:I333,I333)&amp;I333</f>
        <v>19</v>
      </c>
    </row>
    <row r="334" spans="1:2">
      <c r="A334" t="str">
        <f>COUNTIF($J$8:J334,J334)+15&amp;J334</f>
        <v>26</v>
      </c>
      <c r="B334" t="str">
        <f>COUNTIF($I$8:I334,I334)&amp;I334</f>
        <v>19</v>
      </c>
    </row>
    <row r="335" spans="1:2">
      <c r="A335" t="str">
        <f>COUNTIF($J$8:J335,J335)+15&amp;J335</f>
        <v>26</v>
      </c>
      <c r="B335" t="str">
        <f>COUNTIF($I$8:I335,I335)&amp;I335</f>
        <v>19</v>
      </c>
    </row>
    <row r="336" spans="1:2">
      <c r="A336" t="str">
        <f>COUNTIF($J$8:J336,J336)+15&amp;J336</f>
        <v>26</v>
      </c>
      <c r="B336" t="str">
        <f>COUNTIF($I$8:I336,I336)&amp;I336</f>
        <v>19</v>
      </c>
    </row>
    <row r="337" spans="1:2">
      <c r="A337" t="str">
        <f>COUNTIF($J$8:J337,J337)+15&amp;J337</f>
        <v>26</v>
      </c>
      <c r="B337" t="str">
        <f>COUNTIF($I$8:I337,I337)&amp;I337</f>
        <v>19</v>
      </c>
    </row>
    <row r="338" spans="1:2">
      <c r="A338" t="str">
        <f>COUNTIF($J$8:J338,J338)+15&amp;J338</f>
        <v>26</v>
      </c>
      <c r="B338" t="str">
        <f>COUNTIF($I$8:I338,I338)&amp;I338</f>
        <v>19</v>
      </c>
    </row>
    <row r="339" spans="1:2">
      <c r="A339" t="str">
        <f>COUNTIF($J$8:J339,J339)+15&amp;J339</f>
        <v>26</v>
      </c>
      <c r="B339" t="str">
        <f>COUNTIF($I$8:I339,I339)&amp;I339</f>
        <v>19</v>
      </c>
    </row>
    <row r="340" spans="1:2">
      <c r="A340" t="str">
        <f>COUNTIF($J$8:J340,J340)+15&amp;J340</f>
        <v>26</v>
      </c>
      <c r="B340" t="str">
        <f>COUNTIF($I$8:I340,I340)&amp;I340</f>
        <v>19</v>
      </c>
    </row>
    <row r="341" spans="1:2">
      <c r="A341" t="str">
        <f>COUNTIF($J$8:J341,J341)+15&amp;J341</f>
        <v>26</v>
      </c>
      <c r="B341" t="str">
        <f>COUNTIF($I$8:I341,I341)&amp;I341</f>
        <v>19</v>
      </c>
    </row>
    <row r="342" spans="1:2">
      <c r="A342" t="str">
        <f>COUNTIF($J$8:J342,J342)+15&amp;J342</f>
        <v>26</v>
      </c>
      <c r="B342" t="str">
        <f>COUNTIF($I$8:I342,I342)&amp;I342</f>
        <v>19</v>
      </c>
    </row>
    <row r="343" spans="1:2">
      <c r="A343" t="str">
        <f>COUNTIF($J$8:J343,J343)+15&amp;J343</f>
        <v>26</v>
      </c>
      <c r="B343" t="str">
        <f>COUNTIF($I$8:I343,I343)&amp;I343</f>
        <v>19</v>
      </c>
    </row>
    <row r="344" spans="1:2">
      <c r="A344" t="str">
        <f>COUNTIF($J$8:J344,J344)+15&amp;J344</f>
        <v>26</v>
      </c>
      <c r="B344" t="str">
        <f>COUNTIF($I$8:I344,I344)&amp;I344</f>
        <v>19</v>
      </c>
    </row>
    <row r="345" spans="1:2">
      <c r="A345" t="str">
        <f>COUNTIF($J$8:J345,J345)+15&amp;J345</f>
        <v>26</v>
      </c>
      <c r="B345" t="str">
        <f>COUNTIF($I$8:I345,I345)&amp;I345</f>
        <v>19</v>
      </c>
    </row>
    <row r="346" spans="1:2">
      <c r="A346" t="str">
        <f>COUNTIF($J$8:J346,J346)+15&amp;J346</f>
        <v>26</v>
      </c>
      <c r="B346" t="str">
        <f>COUNTIF($I$8:I346,I346)&amp;I346</f>
        <v>19</v>
      </c>
    </row>
    <row r="347" spans="1:2">
      <c r="A347" t="str">
        <f>COUNTIF($J$8:J347,J347)+15&amp;J347</f>
        <v>26</v>
      </c>
      <c r="B347" t="str">
        <f>COUNTIF($I$8:I347,I347)&amp;I347</f>
        <v>19</v>
      </c>
    </row>
    <row r="348" spans="1:2">
      <c r="A348" t="str">
        <f>COUNTIF($J$8:J348,J348)+15&amp;J348</f>
        <v>26</v>
      </c>
      <c r="B348" t="str">
        <f>COUNTIF($I$8:I348,I348)&amp;I348</f>
        <v>19</v>
      </c>
    </row>
    <row r="349" spans="1:2">
      <c r="A349" t="str">
        <f>COUNTIF($J$8:J349,J349)+15&amp;J349</f>
        <v>26</v>
      </c>
      <c r="B349" t="str">
        <f>COUNTIF($I$8:I349,I349)&amp;I349</f>
        <v>19</v>
      </c>
    </row>
    <row r="350" spans="1:2">
      <c r="A350" t="str">
        <f>COUNTIF($J$8:J350,J350)+15&amp;J350</f>
        <v>26</v>
      </c>
      <c r="B350" t="str">
        <f>COUNTIF($I$8:I350,I350)&amp;I350</f>
        <v>19</v>
      </c>
    </row>
    <row r="351" spans="1:2">
      <c r="A351" t="str">
        <f>COUNTIF($J$8:J351,J351)+15&amp;J351</f>
        <v>26</v>
      </c>
      <c r="B351" t="str">
        <f>COUNTIF($I$8:I351,I351)&amp;I351</f>
        <v>19</v>
      </c>
    </row>
    <row r="352" spans="1:2">
      <c r="A352" t="str">
        <f>COUNTIF($J$8:J352,J352)+15&amp;J352</f>
        <v>26</v>
      </c>
      <c r="B352" t="str">
        <f>COUNTIF($I$8:I352,I352)&amp;I352</f>
        <v>19</v>
      </c>
    </row>
    <row r="353" spans="1:2">
      <c r="A353" t="str">
        <f>COUNTIF($J$8:J353,J353)+15&amp;J353</f>
        <v>26</v>
      </c>
      <c r="B353" t="str">
        <f>COUNTIF($I$8:I353,I353)&amp;I353</f>
        <v>19</v>
      </c>
    </row>
    <row r="354" spans="1:2">
      <c r="A354" t="str">
        <f>COUNTIF($J$8:J354,J354)+15&amp;J354</f>
        <v>26</v>
      </c>
      <c r="B354" t="str">
        <f>COUNTIF($I$8:I354,I354)&amp;I354</f>
        <v>19</v>
      </c>
    </row>
    <row r="355" spans="1:2">
      <c r="A355" t="str">
        <f>COUNTIF($J$8:J355,J355)+15&amp;J355</f>
        <v>26</v>
      </c>
      <c r="B355" t="str">
        <f>COUNTIF($I$8:I355,I355)&amp;I355</f>
        <v>19</v>
      </c>
    </row>
    <row r="356" spans="1:2">
      <c r="A356" t="str">
        <f>COUNTIF($J$8:J356,J356)+15&amp;J356</f>
        <v>26</v>
      </c>
      <c r="B356" t="str">
        <f>COUNTIF($I$8:I356,I356)&amp;I356</f>
        <v>19</v>
      </c>
    </row>
    <row r="357" spans="1:2">
      <c r="A357" t="str">
        <f>COUNTIF($J$8:J357,J357)+15&amp;J357</f>
        <v>26</v>
      </c>
      <c r="B357" t="str">
        <f>COUNTIF($I$8:I357,I357)&amp;I357</f>
        <v>19</v>
      </c>
    </row>
    <row r="358" spans="1:2">
      <c r="A358" t="str">
        <f>COUNTIF($J$8:J358,J358)+15&amp;J358</f>
        <v>26</v>
      </c>
      <c r="B358" t="str">
        <f>COUNTIF($I$8:I358,I358)&amp;I358</f>
        <v>19</v>
      </c>
    </row>
    <row r="359" spans="1:2">
      <c r="A359" t="str">
        <f>COUNTIF($J$8:J359,J359)+15&amp;J359</f>
        <v>26</v>
      </c>
      <c r="B359" t="str">
        <f>COUNTIF($I$8:I359,I359)&amp;I359</f>
        <v>19</v>
      </c>
    </row>
    <row r="360" spans="1:2">
      <c r="A360" t="str">
        <f>COUNTIF($J$8:J360,J360)+15&amp;J360</f>
        <v>26</v>
      </c>
      <c r="B360" t="str">
        <f>COUNTIF($I$8:I360,I360)&amp;I360</f>
        <v>19</v>
      </c>
    </row>
    <row r="361" spans="1:2">
      <c r="A361" t="str">
        <f>COUNTIF($J$8:J361,J361)+15&amp;J361</f>
        <v>26</v>
      </c>
      <c r="B361" t="str">
        <f>COUNTIF($I$8:I361,I361)&amp;I361</f>
        <v>19</v>
      </c>
    </row>
    <row r="362" spans="1:2">
      <c r="A362" t="str">
        <f>COUNTIF($J$8:J362,J362)+15&amp;J362</f>
        <v>26</v>
      </c>
      <c r="B362" t="str">
        <f>COUNTIF($I$8:I362,I362)&amp;I362</f>
        <v>19</v>
      </c>
    </row>
    <row r="363" spans="1:2">
      <c r="A363" t="str">
        <f>COUNTIF($J$8:J363,J363)+15&amp;J363</f>
        <v>26</v>
      </c>
      <c r="B363" t="str">
        <f>COUNTIF($I$8:I363,I363)&amp;I363</f>
        <v>19</v>
      </c>
    </row>
    <row r="364" spans="1:2">
      <c r="A364" t="str">
        <f>COUNTIF($J$8:J364,J364)+15&amp;J364</f>
        <v>26</v>
      </c>
      <c r="B364" t="str">
        <f>COUNTIF($I$8:I364,I364)&amp;I364</f>
        <v>19</v>
      </c>
    </row>
    <row r="365" spans="1:2">
      <c r="A365" t="str">
        <f>COUNTIF($J$8:J365,J365)+15&amp;J365</f>
        <v>26</v>
      </c>
      <c r="B365" t="str">
        <f>COUNTIF($I$8:I365,I365)&amp;I365</f>
        <v>19</v>
      </c>
    </row>
    <row r="366" spans="1:2">
      <c r="A366" t="str">
        <f>COUNTIF($J$8:J366,J366)+15&amp;J366</f>
        <v>26</v>
      </c>
      <c r="B366" t="str">
        <f>COUNTIF($I$8:I366,I366)&amp;I366</f>
        <v>19</v>
      </c>
    </row>
    <row r="367" spans="1:2">
      <c r="A367" t="str">
        <f>COUNTIF($J$8:J367,J367)+15&amp;J367</f>
        <v>26</v>
      </c>
      <c r="B367" t="str">
        <f>COUNTIF($I$8:I367,I367)&amp;I367</f>
        <v>19</v>
      </c>
    </row>
    <row r="368" spans="1:2">
      <c r="A368" t="str">
        <f>COUNTIF($J$8:J368,J368)+15&amp;J368</f>
        <v>26</v>
      </c>
      <c r="B368" t="str">
        <f>COUNTIF($I$8:I368,I368)&amp;I368</f>
        <v>19</v>
      </c>
    </row>
    <row r="369" spans="1:2">
      <c r="A369" t="str">
        <f>COUNTIF($J$8:J369,J369)+15&amp;J369</f>
        <v>26</v>
      </c>
      <c r="B369" t="str">
        <f>COUNTIF($I$8:I369,I369)&amp;I369</f>
        <v>19</v>
      </c>
    </row>
    <row r="370" spans="1:2">
      <c r="A370" t="str">
        <f>COUNTIF($J$8:J370,J370)+15&amp;J370</f>
        <v>26</v>
      </c>
      <c r="B370" t="str">
        <f>COUNTIF($I$8:I370,I370)&amp;I370</f>
        <v>19</v>
      </c>
    </row>
    <row r="371" spans="1:2">
      <c r="A371" t="str">
        <f>COUNTIF($J$8:J371,J371)+15&amp;J371</f>
        <v>26</v>
      </c>
      <c r="B371" t="str">
        <f>COUNTIF($I$8:I371,I371)&amp;I371</f>
        <v>19</v>
      </c>
    </row>
    <row r="372" spans="1:2">
      <c r="A372" t="str">
        <f>COUNTIF($J$8:J372,J372)+15&amp;J372</f>
        <v>26</v>
      </c>
      <c r="B372" t="str">
        <f>COUNTIF($I$8:I372,I372)&amp;I372</f>
        <v>19</v>
      </c>
    </row>
    <row r="373" spans="1:2">
      <c r="A373" t="str">
        <f>COUNTIF($J$8:J373,J373)+15&amp;J373</f>
        <v>26</v>
      </c>
      <c r="B373" t="str">
        <f>COUNTIF($I$8:I373,I373)&amp;I373</f>
        <v>19</v>
      </c>
    </row>
    <row r="374" spans="1:2">
      <c r="A374" t="str">
        <f>COUNTIF($J$8:J374,J374)+15&amp;J374</f>
        <v>26</v>
      </c>
      <c r="B374" t="str">
        <f>COUNTIF($I$8:I374,I374)&amp;I374</f>
        <v>19</v>
      </c>
    </row>
    <row r="375" spans="1:2">
      <c r="A375" t="str">
        <f>COUNTIF($J$8:J375,J375)+15&amp;J375</f>
        <v>26</v>
      </c>
      <c r="B375" t="str">
        <f>COUNTIF($I$8:I375,I375)&amp;I375</f>
        <v>19</v>
      </c>
    </row>
    <row r="376" spans="1:2">
      <c r="A376" t="str">
        <f>COUNTIF($J$8:J376,J376)+15&amp;J376</f>
        <v>26</v>
      </c>
      <c r="B376" t="str">
        <f>COUNTIF($I$8:I376,I376)&amp;I376</f>
        <v>19</v>
      </c>
    </row>
    <row r="377" spans="1:2">
      <c r="A377" t="str">
        <f>COUNTIF($J$8:J377,J377)+15&amp;J377</f>
        <v>26</v>
      </c>
      <c r="B377" t="str">
        <f>COUNTIF($I$8:I377,I377)&amp;I377</f>
        <v>19</v>
      </c>
    </row>
    <row r="378" spans="1:2">
      <c r="A378" t="str">
        <f>COUNTIF($J$8:J378,J378)+15&amp;J378</f>
        <v>26</v>
      </c>
      <c r="B378" t="str">
        <f>COUNTIF($I$8:I378,I378)&amp;I378</f>
        <v>19</v>
      </c>
    </row>
    <row r="379" spans="1:2">
      <c r="A379" t="str">
        <f>COUNTIF($J$8:J379,J379)+15&amp;J379</f>
        <v>26</v>
      </c>
      <c r="B379" t="str">
        <f>COUNTIF($I$8:I379,I379)&amp;I379</f>
        <v>19</v>
      </c>
    </row>
    <row r="380" spans="1:2">
      <c r="A380" t="str">
        <f>COUNTIF($J$8:J380,J380)+15&amp;J380</f>
        <v>26</v>
      </c>
      <c r="B380" t="str">
        <f>COUNTIF($I$8:I380,I380)&amp;I380</f>
        <v>19</v>
      </c>
    </row>
    <row r="381" spans="1:2">
      <c r="A381" t="str">
        <f>COUNTIF($J$8:J381,J381)+15&amp;J381</f>
        <v>26</v>
      </c>
      <c r="B381" t="str">
        <f>COUNTIF($I$8:I381,I381)&amp;I381</f>
        <v>19</v>
      </c>
    </row>
    <row r="382" spans="1:2">
      <c r="A382" t="str">
        <f>COUNTIF($J$8:J382,J382)+15&amp;J382</f>
        <v>26</v>
      </c>
      <c r="B382" t="str">
        <f>COUNTIF($I$8:I382,I382)&amp;I382</f>
        <v>19</v>
      </c>
    </row>
    <row r="383" spans="1:2">
      <c r="A383" t="str">
        <f>COUNTIF($J$8:J383,J383)+15&amp;J383</f>
        <v>26</v>
      </c>
      <c r="B383" t="str">
        <f>COUNTIF($I$8:I383,I383)&amp;I383</f>
        <v>19</v>
      </c>
    </row>
    <row r="384" spans="1:2">
      <c r="A384" t="str">
        <f>COUNTIF($J$8:J384,J384)+15&amp;J384</f>
        <v>26</v>
      </c>
      <c r="B384" t="str">
        <f>COUNTIF($I$8:I384,I384)&amp;I384</f>
        <v>19</v>
      </c>
    </row>
    <row r="385" spans="1:2">
      <c r="A385" t="str">
        <f>COUNTIF($J$8:J385,J385)+15&amp;J385</f>
        <v>26</v>
      </c>
      <c r="B385" t="str">
        <f>COUNTIF($I$8:I385,I385)&amp;I385</f>
        <v>19</v>
      </c>
    </row>
    <row r="386" spans="1:2">
      <c r="A386" t="str">
        <f>COUNTIF($J$8:J386,J386)+15&amp;J386</f>
        <v>26</v>
      </c>
      <c r="B386" t="str">
        <f>COUNTIF($I$8:I386,I386)&amp;I386</f>
        <v>19</v>
      </c>
    </row>
    <row r="387" spans="1:2">
      <c r="A387" t="str">
        <f>COUNTIF($J$8:J387,J387)+15&amp;J387</f>
        <v>26</v>
      </c>
      <c r="B387" t="str">
        <f>COUNTIF($I$8:I387,I387)&amp;I387</f>
        <v>19</v>
      </c>
    </row>
    <row r="388" spans="1:2">
      <c r="A388" t="str">
        <f>COUNTIF($J$8:J388,J388)+15&amp;J388</f>
        <v>26</v>
      </c>
      <c r="B388" t="str">
        <f>COUNTIF($I$8:I388,I388)&amp;I388</f>
        <v>19</v>
      </c>
    </row>
    <row r="389" spans="1:2">
      <c r="A389" t="str">
        <f>COUNTIF($J$8:J389,J389)+15&amp;J389</f>
        <v>26</v>
      </c>
      <c r="B389" t="str">
        <f>COUNTIF($I$8:I389,I389)&amp;I389</f>
        <v>19</v>
      </c>
    </row>
    <row r="390" spans="1:2">
      <c r="A390" t="str">
        <f>COUNTIF($J$8:J390,J390)+15&amp;J390</f>
        <v>26</v>
      </c>
      <c r="B390" t="str">
        <f>COUNTIF($I$8:I390,I390)&amp;I390</f>
        <v>19</v>
      </c>
    </row>
    <row r="391" spans="1:2">
      <c r="A391" t="str">
        <f>COUNTIF($J$8:J391,J391)+15&amp;J391</f>
        <v>26</v>
      </c>
      <c r="B391" t="str">
        <f>COUNTIF($I$8:I391,I391)&amp;I391</f>
        <v>19</v>
      </c>
    </row>
    <row r="392" spans="1:2">
      <c r="A392" t="str">
        <f>COUNTIF($J$8:J392,J392)+15&amp;J392</f>
        <v>26</v>
      </c>
      <c r="B392" t="str">
        <f>COUNTIF($I$8:I392,I392)&amp;I392</f>
        <v>19</v>
      </c>
    </row>
    <row r="393" spans="1:2">
      <c r="A393" t="str">
        <f>COUNTIF($J$8:J393,J393)+15&amp;J393</f>
        <v>26</v>
      </c>
      <c r="B393" t="str">
        <f>COUNTIF($I$8:I393,I393)&amp;I393</f>
        <v>19</v>
      </c>
    </row>
    <row r="394" spans="1:2">
      <c r="A394" t="str">
        <f>COUNTIF($J$8:J394,J394)+15&amp;J394</f>
        <v>26</v>
      </c>
      <c r="B394" t="str">
        <f>COUNTIF($I$8:I394,I394)&amp;I394</f>
        <v>19</v>
      </c>
    </row>
    <row r="395" spans="1:2">
      <c r="A395" t="str">
        <f>COUNTIF($J$8:J395,J395)+15&amp;J395</f>
        <v>26</v>
      </c>
      <c r="B395" t="str">
        <f>COUNTIF($I$8:I395,I395)&amp;I395</f>
        <v>19</v>
      </c>
    </row>
    <row r="396" spans="1:2">
      <c r="A396" t="str">
        <f>COUNTIF($J$8:J396,J396)+15&amp;J396</f>
        <v>26</v>
      </c>
      <c r="B396" t="str">
        <f>COUNTIF($I$8:I396,I396)&amp;I396</f>
        <v>19</v>
      </c>
    </row>
    <row r="397" spans="1:2">
      <c r="A397" t="str">
        <f>COUNTIF($J$8:J397,J397)+15&amp;J397</f>
        <v>26</v>
      </c>
      <c r="B397" t="str">
        <f>COUNTIF($I$8:I397,I397)&amp;I397</f>
        <v>19</v>
      </c>
    </row>
    <row r="398" spans="1:2">
      <c r="A398" t="str">
        <f>COUNTIF($J$8:J398,J398)+15&amp;J398</f>
        <v>26</v>
      </c>
      <c r="B398" t="str">
        <f>COUNTIF($I$8:I398,I398)&amp;I398</f>
        <v>19</v>
      </c>
    </row>
    <row r="399" spans="1:2">
      <c r="A399" t="str">
        <f>COUNTIF($J$8:J399,J399)+15&amp;J399</f>
        <v>26</v>
      </c>
      <c r="B399" t="str">
        <f>COUNTIF($I$8:I399,I399)&amp;I399</f>
        <v>19</v>
      </c>
    </row>
    <row r="400" spans="1:2">
      <c r="A400" t="str">
        <f>COUNTIF($J$8:J400,J400)+15&amp;J400</f>
        <v>26</v>
      </c>
      <c r="B400" t="str">
        <f>COUNTIF($I$8:I400,I400)&amp;I400</f>
        <v>19</v>
      </c>
    </row>
    <row r="401" spans="1:2">
      <c r="A401" t="str">
        <f>COUNTIF($J$8:J401,J401)+15&amp;J401</f>
        <v>26</v>
      </c>
      <c r="B401" t="str">
        <f>COUNTIF($I$8:I401,I401)&amp;I401</f>
        <v>19</v>
      </c>
    </row>
    <row r="402" spans="1:2">
      <c r="A402" t="str">
        <f>COUNTIF($J$8:J402,J402)+15&amp;J402</f>
        <v>26</v>
      </c>
      <c r="B402" t="str">
        <f>COUNTIF($I$8:I402,I402)&amp;I402</f>
        <v>19</v>
      </c>
    </row>
    <row r="403" spans="1:2">
      <c r="A403" t="str">
        <f>COUNTIF($J$8:J403,J403)+15&amp;J403</f>
        <v>26</v>
      </c>
      <c r="B403" t="str">
        <f>COUNTIF($I$8:I403,I403)&amp;I403</f>
        <v>19</v>
      </c>
    </row>
    <row r="404" spans="1:2">
      <c r="A404" t="str">
        <f>COUNTIF($J$8:J404,J404)+15&amp;J404</f>
        <v>26</v>
      </c>
      <c r="B404" t="str">
        <f>COUNTIF($I$8:I404,I404)&amp;I404</f>
        <v>19</v>
      </c>
    </row>
    <row r="405" spans="1:2">
      <c r="A405" t="str">
        <f>COUNTIF($J$8:J405,J405)+15&amp;J405</f>
        <v>26</v>
      </c>
      <c r="B405" t="str">
        <f>COUNTIF($I$8:I405,I405)&amp;I405</f>
        <v>19</v>
      </c>
    </row>
    <row r="406" spans="1:2">
      <c r="A406" t="str">
        <f>COUNTIF($J$8:J406,J406)+15&amp;J406</f>
        <v>26</v>
      </c>
      <c r="B406" t="str">
        <f>COUNTIF($I$8:I406,I406)&amp;I406</f>
        <v>19</v>
      </c>
    </row>
    <row r="407" spans="1:2">
      <c r="A407" t="str">
        <f>COUNTIF($J$8:J407,J407)+15&amp;J407</f>
        <v>26</v>
      </c>
      <c r="B407" t="str">
        <f>COUNTIF($I$8:I407,I407)&amp;I407</f>
        <v>19</v>
      </c>
    </row>
    <row r="408" spans="1:2">
      <c r="A408" t="str">
        <f>COUNTIF($J$8:J408,J408)+15&amp;J408</f>
        <v>26</v>
      </c>
      <c r="B408" t="str">
        <f>COUNTIF($I$8:I408,I408)&amp;I408</f>
        <v>19</v>
      </c>
    </row>
    <row r="409" spans="1:2">
      <c r="A409" t="str">
        <f>COUNTIF($J$8:J409,J409)+15&amp;J409</f>
        <v>26</v>
      </c>
      <c r="B409" t="str">
        <f>COUNTIF($I$8:I409,I409)&amp;I409</f>
        <v>19</v>
      </c>
    </row>
    <row r="410" spans="1:2">
      <c r="A410" t="str">
        <f>COUNTIF($J$8:J410,J410)+15&amp;J410</f>
        <v>26</v>
      </c>
      <c r="B410" t="str">
        <f>COUNTIF($I$8:I410,I410)&amp;I410</f>
        <v>19</v>
      </c>
    </row>
    <row r="411" spans="1:2">
      <c r="A411" t="str">
        <f>COUNTIF($J$8:J411,J411)+15&amp;J411</f>
        <v>26</v>
      </c>
      <c r="B411" t="str">
        <f>COUNTIF($I$8:I411,I411)&amp;I411</f>
        <v>19</v>
      </c>
    </row>
    <row r="412" spans="1:2">
      <c r="A412" t="str">
        <f>COUNTIF($J$8:J412,J412)+15&amp;J412</f>
        <v>26</v>
      </c>
      <c r="B412" t="str">
        <f>COUNTIF($I$8:I412,I412)&amp;I412</f>
        <v>19</v>
      </c>
    </row>
    <row r="413" spans="1:2">
      <c r="A413" t="str">
        <f>COUNTIF($J$8:J413,J413)+15&amp;J413</f>
        <v>26</v>
      </c>
      <c r="B413" t="str">
        <f>COUNTIF($I$8:I413,I413)&amp;I413</f>
        <v>19</v>
      </c>
    </row>
    <row r="414" spans="1:2">
      <c r="A414" t="str">
        <f>COUNTIF($J$8:J414,J414)+15&amp;J414</f>
        <v>26</v>
      </c>
      <c r="B414" t="str">
        <f>COUNTIF($I$8:I414,I414)&amp;I414</f>
        <v>19</v>
      </c>
    </row>
    <row r="415" spans="1:2">
      <c r="A415" t="str">
        <f>COUNTIF($J$8:J415,J415)+15&amp;J415</f>
        <v>26</v>
      </c>
      <c r="B415" t="str">
        <f>COUNTIF($I$8:I415,I415)&amp;I415</f>
        <v>19</v>
      </c>
    </row>
    <row r="416" spans="1:2">
      <c r="A416" t="str">
        <f>COUNTIF($J$8:J416,J416)+15&amp;J416</f>
        <v>26</v>
      </c>
      <c r="B416" t="str">
        <f>COUNTIF($I$8:I416,I416)&amp;I416</f>
        <v>19</v>
      </c>
    </row>
    <row r="417" spans="1:2">
      <c r="A417" t="str">
        <f>COUNTIF($J$8:J417,J417)+15&amp;J417</f>
        <v>26</v>
      </c>
      <c r="B417" t="str">
        <f>COUNTIF($I$8:I417,I417)&amp;I417</f>
        <v>19</v>
      </c>
    </row>
    <row r="418" spans="1:2">
      <c r="A418" t="str">
        <f>COUNTIF($J$8:J418,J418)+15&amp;J418</f>
        <v>26</v>
      </c>
      <c r="B418" t="str">
        <f>COUNTIF($I$8:I418,I418)&amp;I418</f>
        <v>19</v>
      </c>
    </row>
    <row r="419" spans="1:2">
      <c r="A419" t="str">
        <f>COUNTIF($J$8:J419,J419)+15&amp;J419</f>
        <v>26</v>
      </c>
      <c r="B419" t="str">
        <f>COUNTIF($I$8:I419,I419)&amp;I419</f>
        <v>19</v>
      </c>
    </row>
    <row r="420" spans="1:2">
      <c r="A420" t="str">
        <f>COUNTIF($J$8:J420,J420)+15&amp;J420</f>
        <v>26</v>
      </c>
      <c r="B420" t="str">
        <f>COUNTIF($I$8:I420,I420)&amp;I420</f>
        <v>19</v>
      </c>
    </row>
    <row r="421" spans="1:2">
      <c r="A421" t="str">
        <f>COUNTIF($J$8:J421,J421)+15&amp;J421</f>
        <v>26</v>
      </c>
      <c r="B421" t="str">
        <f>COUNTIF($I$8:I421,I421)&amp;I421</f>
        <v>19</v>
      </c>
    </row>
    <row r="422" spans="1:2">
      <c r="A422" t="str">
        <f>COUNTIF($J$8:J422,J422)+15&amp;J422</f>
        <v>26</v>
      </c>
      <c r="B422" t="str">
        <f>COUNTIF($I$8:I422,I422)&amp;I422</f>
        <v>19</v>
      </c>
    </row>
    <row r="423" spans="1:2">
      <c r="A423" t="str">
        <f>COUNTIF($J$8:J423,J423)+15&amp;J423</f>
        <v>26</v>
      </c>
      <c r="B423" t="str">
        <f>COUNTIF($I$8:I423,I423)&amp;I423</f>
        <v>19</v>
      </c>
    </row>
    <row r="424" spans="1:2">
      <c r="A424" t="str">
        <f>COUNTIF($J$8:J424,J424)+15&amp;J424</f>
        <v>26</v>
      </c>
      <c r="B424" t="str">
        <f>COUNTIF($I$8:I424,I424)&amp;I424</f>
        <v>19</v>
      </c>
    </row>
    <row r="425" spans="1:2">
      <c r="A425" t="str">
        <f>COUNTIF($J$8:J425,J425)+15&amp;J425</f>
        <v>26</v>
      </c>
      <c r="B425" t="str">
        <f>COUNTIF($I$8:I425,I425)&amp;I425</f>
        <v>19</v>
      </c>
    </row>
    <row r="426" spans="1:2">
      <c r="A426" t="str">
        <f>COUNTIF($J$8:J426,J426)+15&amp;J426</f>
        <v>26</v>
      </c>
      <c r="B426" t="str">
        <f>COUNTIF($I$8:I426,I426)&amp;I426</f>
        <v>19</v>
      </c>
    </row>
    <row r="427" spans="1:2">
      <c r="A427" t="str">
        <f>COUNTIF($J$8:J427,J427)+15&amp;J427</f>
        <v>26</v>
      </c>
      <c r="B427" t="str">
        <f>COUNTIF($I$8:I427,I427)&amp;I427</f>
        <v>19</v>
      </c>
    </row>
    <row r="428" spans="1:2">
      <c r="A428" t="str">
        <f>COUNTIF($J$8:J428,J428)+15&amp;J428</f>
        <v>26</v>
      </c>
      <c r="B428" t="str">
        <f>COUNTIF($I$8:I428,I428)&amp;I428</f>
        <v>19</v>
      </c>
    </row>
    <row r="429" spans="1:2">
      <c r="A429" t="str">
        <f>COUNTIF($J$8:J429,J429)+15&amp;J429</f>
        <v>26</v>
      </c>
      <c r="B429" t="str">
        <f>COUNTIF($I$8:I429,I429)&amp;I429</f>
        <v>19</v>
      </c>
    </row>
    <row r="430" spans="1:2">
      <c r="A430" t="str">
        <f>COUNTIF($J$8:J430,J430)+15&amp;J430</f>
        <v>26</v>
      </c>
      <c r="B430" t="str">
        <f>COUNTIF($I$8:I430,I430)&amp;I430</f>
        <v>19</v>
      </c>
    </row>
    <row r="431" spans="1:2">
      <c r="A431" t="str">
        <f>COUNTIF($J$8:J431,J431)+15&amp;J431</f>
        <v>26</v>
      </c>
      <c r="B431" t="str">
        <f>COUNTIF($I$8:I431,I431)&amp;I431</f>
        <v>19</v>
      </c>
    </row>
    <row r="432" spans="1:2">
      <c r="A432" t="str">
        <f>COUNTIF($J$8:J432,J432)+15&amp;J432</f>
        <v>26</v>
      </c>
      <c r="B432" t="str">
        <f>COUNTIF($I$8:I432,I432)&amp;I432</f>
        <v>19</v>
      </c>
    </row>
    <row r="433" spans="1:2">
      <c r="A433" t="str">
        <f>COUNTIF($J$8:J433,J433)+15&amp;J433</f>
        <v>26</v>
      </c>
      <c r="B433" t="str">
        <f>COUNTIF($I$8:I433,I433)&amp;I433</f>
        <v>19</v>
      </c>
    </row>
    <row r="434" spans="1:2">
      <c r="A434" t="str">
        <f>COUNTIF($J$8:J434,J434)+15&amp;J434</f>
        <v>26</v>
      </c>
      <c r="B434" t="str">
        <f>COUNTIF($I$8:I434,I434)&amp;I434</f>
        <v>19</v>
      </c>
    </row>
    <row r="435" spans="1:2">
      <c r="A435" t="str">
        <f>COUNTIF($J$8:J435,J435)+15&amp;J435</f>
        <v>26</v>
      </c>
      <c r="B435" t="str">
        <f>COUNTIF($I$8:I435,I435)&amp;I435</f>
        <v>19</v>
      </c>
    </row>
    <row r="436" spans="1:2">
      <c r="A436" t="str">
        <f>COUNTIF($J$8:J436,J436)+15&amp;J436</f>
        <v>26</v>
      </c>
      <c r="B436" t="str">
        <f>COUNTIF($I$8:I436,I436)&amp;I436</f>
        <v>19</v>
      </c>
    </row>
    <row r="437" spans="1:2">
      <c r="A437" t="str">
        <f>COUNTIF($J$8:J437,J437)+15&amp;J437</f>
        <v>26</v>
      </c>
      <c r="B437" t="str">
        <f>COUNTIF($I$8:I437,I437)&amp;I437</f>
        <v>19</v>
      </c>
    </row>
    <row r="438" spans="1:2">
      <c r="A438" t="str">
        <f>COUNTIF($J$8:J438,J438)+15&amp;J438</f>
        <v>26</v>
      </c>
      <c r="B438" t="str">
        <f>COUNTIF($I$8:I438,I438)&amp;I438</f>
        <v>19</v>
      </c>
    </row>
    <row r="439" spans="1:2">
      <c r="A439" t="str">
        <f>COUNTIF($J$8:J439,J439)+15&amp;J439</f>
        <v>26</v>
      </c>
      <c r="B439" t="str">
        <f>COUNTIF($I$8:I439,I439)&amp;I439</f>
        <v>19</v>
      </c>
    </row>
    <row r="440" spans="1:2">
      <c r="A440" t="str">
        <f>COUNTIF($J$8:J440,J440)+15&amp;J440</f>
        <v>26</v>
      </c>
      <c r="B440" t="str">
        <f>COUNTIF($I$8:I440,I440)&amp;I440</f>
        <v>19</v>
      </c>
    </row>
    <row r="441" spans="1:2">
      <c r="A441" t="str">
        <f>COUNTIF($J$8:J441,J441)+15&amp;J441</f>
        <v>26</v>
      </c>
      <c r="B441" t="str">
        <f>COUNTIF($I$8:I441,I441)&amp;I441</f>
        <v>19</v>
      </c>
    </row>
    <row r="442" spans="1:2">
      <c r="A442" t="str">
        <f>COUNTIF($J$8:J442,J442)+15&amp;J442</f>
        <v>26</v>
      </c>
      <c r="B442" t="str">
        <f>COUNTIF($I$8:I442,I442)&amp;I442</f>
        <v>19</v>
      </c>
    </row>
    <row r="443" spans="1:2">
      <c r="A443" t="str">
        <f>COUNTIF($J$8:J443,J443)+15&amp;J443</f>
        <v>26</v>
      </c>
      <c r="B443" t="str">
        <f>COUNTIF($I$8:I443,I443)&amp;I443</f>
        <v>19</v>
      </c>
    </row>
    <row r="444" spans="1:2">
      <c r="A444" t="str">
        <f>COUNTIF($J$8:J444,J444)+15&amp;J444</f>
        <v>26</v>
      </c>
      <c r="B444" t="str">
        <f>COUNTIF($I$8:I444,I444)&amp;I444</f>
        <v>19</v>
      </c>
    </row>
    <row r="445" spans="1:2">
      <c r="A445" t="str">
        <f>COUNTIF($J$8:J445,J445)+15&amp;J445</f>
        <v>26</v>
      </c>
      <c r="B445" t="str">
        <f>COUNTIF($I$8:I445,I445)&amp;I445</f>
        <v>19</v>
      </c>
    </row>
    <row r="446" spans="1:2">
      <c r="A446" t="str">
        <f>COUNTIF($J$8:J446,J446)+15&amp;J446</f>
        <v>26</v>
      </c>
      <c r="B446" t="str">
        <f>COUNTIF($I$8:I446,I446)&amp;I446</f>
        <v>19</v>
      </c>
    </row>
    <row r="447" spans="1:2">
      <c r="A447" t="str">
        <f>COUNTIF($J$8:J447,J447)+15&amp;J447</f>
        <v>26</v>
      </c>
      <c r="B447" t="str">
        <f>COUNTIF($I$8:I447,I447)&amp;I447</f>
        <v>19</v>
      </c>
    </row>
    <row r="448" spans="1:2">
      <c r="A448" t="str">
        <f>COUNTIF($J$8:J448,J448)+15&amp;J448</f>
        <v>26</v>
      </c>
      <c r="B448" t="str">
        <f>COUNTIF($I$8:I448,I448)&amp;I448</f>
        <v>19</v>
      </c>
    </row>
    <row r="449" spans="1:2">
      <c r="A449" t="str">
        <f>COUNTIF($J$8:J449,J449)+15&amp;J449</f>
        <v>26</v>
      </c>
      <c r="B449" t="str">
        <f>COUNTIF($I$8:I449,I449)&amp;I449</f>
        <v>19</v>
      </c>
    </row>
    <row r="450" spans="1:2">
      <c r="A450" t="str">
        <f>COUNTIF($J$8:J450,J450)+15&amp;J450</f>
        <v>26</v>
      </c>
      <c r="B450" t="str">
        <f>COUNTIF($I$8:I450,I450)&amp;I450</f>
        <v>19</v>
      </c>
    </row>
    <row r="451" spans="1:2">
      <c r="A451" t="str">
        <f>COUNTIF($J$8:J451,J451)+15&amp;J451</f>
        <v>26</v>
      </c>
      <c r="B451" t="str">
        <f>COUNTIF($I$8:I451,I451)&amp;I451</f>
        <v>19</v>
      </c>
    </row>
    <row r="452" spans="1:2">
      <c r="A452" t="str">
        <f>COUNTIF($J$8:J452,J452)+15&amp;J452</f>
        <v>26</v>
      </c>
      <c r="B452" t="str">
        <f>COUNTIF($I$8:I452,I452)&amp;I452</f>
        <v>19</v>
      </c>
    </row>
    <row r="453" spans="1:2">
      <c r="A453" t="str">
        <f>COUNTIF($J$8:J453,J453)+15&amp;J453</f>
        <v>26</v>
      </c>
      <c r="B453" t="str">
        <f>COUNTIF($I$8:I453,I453)&amp;I453</f>
        <v>19</v>
      </c>
    </row>
    <row r="454" spans="1:2">
      <c r="A454" t="str">
        <f>COUNTIF($J$8:J454,J454)+15&amp;J454</f>
        <v>26</v>
      </c>
      <c r="B454" t="str">
        <f>COUNTIF($I$8:I454,I454)&amp;I454</f>
        <v>19</v>
      </c>
    </row>
    <row r="455" spans="1:2">
      <c r="A455" t="str">
        <f>COUNTIF($J$8:J455,J455)+15&amp;J455</f>
        <v>26</v>
      </c>
      <c r="B455" t="str">
        <f>COUNTIF($I$8:I455,I455)&amp;I455</f>
        <v>19</v>
      </c>
    </row>
    <row r="456" spans="1:2">
      <c r="A456" t="str">
        <f>COUNTIF($J$8:J456,J456)+15&amp;J456</f>
        <v>26</v>
      </c>
      <c r="B456" t="str">
        <f>COUNTIF($I$8:I456,I456)&amp;I456</f>
        <v>19</v>
      </c>
    </row>
    <row r="457" spans="1:2">
      <c r="A457" t="str">
        <f>COUNTIF($J$8:J457,J457)+15&amp;J457</f>
        <v>26</v>
      </c>
      <c r="B457" t="str">
        <f>COUNTIF($I$8:I457,I457)&amp;I457</f>
        <v>19</v>
      </c>
    </row>
    <row r="458" spans="1:2">
      <c r="A458" t="str">
        <f>COUNTIF($J$8:J458,J458)+15&amp;J458</f>
        <v>26</v>
      </c>
      <c r="B458" t="str">
        <f>COUNTIF($I$8:I458,I458)&amp;I458</f>
        <v>19</v>
      </c>
    </row>
    <row r="459" spans="1:2">
      <c r="A459" t="str">
        <f>COUNTIF($J$8:J459,J459)+15&amp;J459</f>
        <v>26</v>
      </c>
      <c r="B459" t="str">
        <f>COUNTIF($I$8:I459,I459)&amp;I459</f>
        <v>19</v>
      </c>
    </row>
    <row r="460" spans="1:2">
      <c r="A460" t="str">
        <f>COUNTIF($J$8:J460,J460)+15&amp;J460</f>
        <v>26</v>
      </c>
      <c r="B460" t="str">
        <f>COUNTIF($I$8:I460,I460)&amp;I460</f>
        <v>19</v>
      </c>
    </row>
    <row r="461" spans="1:2">
      <c r="A461" t="str">
        <f>COUNTIF($J$8:J461,J461)+15&amp;J461</f>
        <v>26</v>
      </c>
      <c r="B461" t="str">
        <f>COUNTIF($I$8:I461,I461)&amp;I461</f>
        <v>19</v>
      </c>
    </row>
    <row r="462" spans="1:2">
      <c r="A462" t="str">
        <f>COUNTIF($J$8:J462,J462)+15&amp;J462</f>
        <v>26</v>
      </c>
      <c r="B462" t="str">
        <f>COUNTIF($I$8:I462,I462)&amp;I462</f>
        <v>19</v>
      </c>
    </row>
    <row r="463" spans="1:2">
      <c r="A463" t="str">
        <f>COUNTIF($J$8:J463,J463)+15&amp;J463</f>
        <v>26</v>
      </c>
      <c r="B463" t="str">
        <f>COUNTIF($I$8:I463,I463)&amp;I463</f>
        <v>19</v>
      </c>
    </row>
    <row r="464" spans="1:2">
      <c r="A464" t="str">
        <f>COUNTIF($J$8:J464,J464)+15&amp;J464</f>
        <v>26</v>
      </c>
      <c r="B464" t="str">
        <f>COUNTIF($I$8:I464,I464)&amp;I464</f>
        <v>19</v>
      </c>
    </row>
    <row r="465" spans="1:2">
      <c r="A465" t="str">
        <f>COUNTIF($J$8:J465,J465)+15&amp;J465</f>
        <v>26</v>
      </c>
      <c r="B465" t="str">
        <f>COUNTIF($I$8:I465,I465)&amp;I465</f>
        <v>19</v>
      </c>
    </row>
    <row r="466" spans="1:2">
      <c r="A466" t="str">
        <f>COUNTIF($J$8:J466,J466)+15&amp;J466</f>
        <v>26</v>
      </c>
      <c r="B466" t="str">
        <f>COUNTIF($I$8:I466,I466)&amp;I466</f>
        <v>19</v>
      </c>
    </row>
    <row r="467" spans="1:2">
      <c r="A467" t="str">
        <f>COUNTIF($J$8:J467,J467)+15&amp;J467</f>
        <v>26</v>
      </c>
      <c r="B467" t="str">
        <f>COUNTIF($I$8:I467,I467)&amp;I467</f>
        <v>19</v>
      </c>
    </row>
    <row r="468" spans="1:2">
      <c r="A468" t="str">
        <f>COUNTIF($J$8:J468,J468)+15&amp;J468</f>
        <v>26</v>
      </c>
      <c r="B468" t="str">
        <f>COUNTIF($I$8:I468,I468)&amp;I468</f>
        <v>19</v>
      </c>
    </row>
    <row r="469" spans="1:2">
      <c r="A469" t="str">
        <f>COUNTIF($J$8:J469,J469)+15&amp;J469</f>
        <v>26</v>
      </c>
      <c r="B469" t="str">
        <f>COUNTIF($I$8:I469,I469)&amp;I469</f>
        <v>19</v>
      </c>
    </row>
    <row r="470" spans="1:2">
      <c r="A470" t="str">
        <f>COUNTIF($J$8:J470,J470)+15&amp;J470</f>
        <v>26</v>
      </c>
      <c r="B470" t="str">
        <f>COUNTIF($I$8:I470,I470)&amp;I470</f>
        <v>19</v>
      </c>
    </row>
    <row r="471" spans="1:2">
      <c r="A471" t="str">
        <f>COUNTIF($J$8:J471,J471)+15&amp;J471</f>
        <v>26</v>
      </c>
      <c r="B471" t="str">
        <f>COUNTIF($I$8:I471,I471)&amp;I471</f>
        <v>19</v>
      </c>
    </row>
    <row r="472" spans="1:2">
      <c r="A472" t="str">
        <f>COUNTIF($J$8:J472,J472)+15&amp;J472</f>
        <v>26</v>
      </c>
      <c r="B472" t="str">
        <f>COUNTIF($I$8:I472,I472)&amp;I472</f>
        <v>19</v>
      </c>
    </row>
    <row r="473" spans="1:2">
      <c r="A473" t="str">
        <f>COUNTIF($J$8:J473,J473)+15&amp;J473</f>
        <v>26</v>
      </c>
      <c r="B473" t="str">
        <f>COUNTIF($I$8:I473,I473)&amp;I473</f>
        <v>19</v>
      </c>
    </row>
    <row r="474" spans="1:2">
      <c r="A474" t="str">
        <f>COUNTIF($J$8:J474,J474)+15&amp;J474</f>
        <v>26</v>
      </c>
      <c r="B474" t="str">
        <f>COUNTIF($I$8:I474,I474)&amp;I474</f>
        <v>19</v>
      </c>
    </row>
    <row r="475" spans="1:2">
      <c r="A475" t="str">
        <f>COUNTIF($J$8:J475,J475)+15&amp;J475</f>
        <v>26</v>
      </c>
      <c r="B475" t="str">
        <f>COUNTIF($I$8:I475,I475)&amp;I475</f>
        <v>19</v>
      </c>
    </row>
    <row r="476" spans="1:2">
      <c r="A476" t="str">
        <f>COUNTIF($J$8:J476,J476)+15&amp;J476</f>
        <v>26</v>
      </c>
      <c r="B476" t="str">
        <f>COUNTIF($I$8:I476,I476)&amp;I476</f>
        <v>19</v>
      </c>
    </row>
    <row r="477" spans="1:2">
      <c r="A477" t="str">
        <f>COUNTIF($J$8:J477,J477)+15&amp;J477</f>
        <v>26</v>
      </c>
      <c r="B477" t="str">
        <f>COUNTIF($I$8:I477,I477)&amp;I477</f>
        <v>19</v>
      </c>
    </row>
    <row r="478" spans="1:2">
      <c r="A478" t="str">
        <f>COUNTIF($J$8:J478,J478)+15&amp;J478</f>
        <v>26</v>
      </c>
      <c r="B478" t="str">
        <f>COUNTIF($I$8:I478,I478)&amp;I478</f>
        <v>19</v>
      </c>
    </row>
    <row r="479" spans="1:2">
      <c r="A479" t="str">
        <f>COUNTIF($J$8:J479,J479)+15&amp;J479</f>
        <v>26</v>
      </c>
      <c r="B479" t="str">
        <f>COUNTIF($I$8:I479,I479)&amp;I479</f>
        <v>19</v>
      </c>
    </row>
    <row r="480" spans="1:2">
      <c r="A480" t="str">
        <f>COUNTIF($J$8:J480,J480)+15&amp;J480</f>
        <v>26</v>
      </c>
      <c r="B480" t="str">
        <f>COUNTIF($I$8:I480,I480)&amp;I480</f>
        <v>19</v>
      </c>
    </row>
    <row r="481" spans="1:2">
      <c r="A481" t="str">
        <f>COUNTIF($J$8:J481,J481)+15&amp;J481</f>
        <v>26</v>
      </c>
      <c r="B481" t="str">
        <f>COUNTIF($I$8:I481,I481)&amp;I481</f>
        <v>19</v>
      </c>
    </row>
    <row r="482" spans="1:2">
      <c r="A482" t="str">
        <f>COUNTIF($J$8:J482,J482)+15&amp;J482</f>
        <v>26</v>
      </c>
      <c r="B482" t="str">
        <f>COUNTIF($I$8:I482,I482)&amp;I482</f>
        <v>19</v>
      </c>
    </row>
    <row r="483" spans="1:2">
      <c r="A483" t="str">
        <f>COUNTIF($J$8:J483,J483)+15&amp;J483</f>
        <v>26</v>
      </c>
      <c r="B483" t="str">
        <f>COUNTIF($I$8:I483,I483)&amp;I483</f>
        <v>19</v>
      </c>
    </row>
    <row r="484" spans="1:2">
      <c r="A484" t="str">
        <f>COUNTIF($J$8:J484,J484)+15&amp;J484</f>
        <v>26</v>
      </c>
      <c r="B484" t="str">
        <f>COUNTIF($I$8:I484,I484)&amp;I484</f>
        <v>19</v>
      </c>
    </row>
    <row r="485" spans="1:2">
      <c r="A485" t="str">
        <f>COUNTIF($J$8:J485,J485)+15&amp;J485</f>
        <v>26</v>
      </c>
      <c r="B485" t="str">
        <f>COUNTIF($I$8:I485,I485)&amp;I485</f>
        <v>19</v>
      </c>
    </row>
    <row r="486" spans="1:2">
      <c r="A486" t="str">
        <f>COUNTIF($J$8:J486,J486)+15&amp;J486</f>
        <v>26</v>
      </c>
      <c r="B486" t="str">
        <f>COUNTIF($I$8:I486,I486)&amp;I486</f>
        <v>19</v>
      </c>
    </row>
    <row r="487" spans="1:2">
      <c r="A487" t="str">
        <f>COUNTIF($J$8:J487,J487)+15&amp;J487</f>
        <v>26</v>
      </c>
      <c r="B487" t="str">
        <f>COUNTIF($I$8:I487,I487)&amp;I487</f>
        <v>19</v>
      </c>
    </row>
    <row r="488" spans="1:2">
      <c r="A488" t="str">
        <f>COUNTIF($J$8:J488,J488)+15&amp;J488</f>
        <v>26</v>
      </c>
      <c r="B488" t="str">
        <f>COUNTIF($I$8:I488,I488)&amp;I488</f>
        <v>19</v>
      </c>
    </row>
    <row r="489" spans="1:2">
      <c r="A489" t="str">
        <f>COUNTIF($J$8:J489,J489)+10&amp;J489</f>
        <v>21</v>
      </c>
      <c r="B489" t="str">
        <f>COUNTIF($I$8:I489,I489)&amp;I489</f>
        <v>19</v>
      </c>
    </row>
    <row r="490" spans="1:2">
      <c r="A490" t="str">
        <f>COUNTIF($J$8:J490,J490)+10&amp;J490</f>
        <v>21</v>
      </c>
      <c r="B490" t="str">
        <f>COUNTIF($I$8:I490,I490)&amp;I490</f>
        <v>19</v>
      </c>
    </row>
    <row r="491" spans="1:2">
      <c r="A491" t="str">
        <f>COUNTIF($J$8:J491,J491)+10&amp;J491</f>
        <v>21</v>
      </c>
      <c r="B491" t="str">
        <f>COUNTIF($I$8:I491,I491)&amp;I491</f>
        <v>19</v>
      </c>
    </row>
    <row r="492" spans="1:2">
      <c r="A492" t="str">
        <f>COUNTIF($J$8:J492,J492)+10&amp;J492</f>
        <v>21</v>
      </c>
      <c r="B492" t="str">
        <f>COUNTIF($I$8:I492,I492)&amp;I492</f>
        <v>19</v>
      </c>
    </row>
    <row r="493" spans="1:2">
      <c r="A493" t="str">
        <f>COUNTIF($J$8:J493,J493)+10&amp;J493</f>
        <v>21</v>
      </c>
      <c r="B493" t="str">
        <f>COUNTIF($I$8:I493,I493)&amp;I493</f>
        <v>19</v>
      </c>
    </row>
    <row r="494" spans="1:2">
      <c r="A494" t="str">
        <f>COUNTIF($J$8:J494,J494)+10&amp;J494</f>
        <v>21</v>
      </c>
      <c r="B494" t="str">
        <f>COUNTIF($I$8:I494,I494)&amp;I494</f>
        <v>19</v>
      </c>
    </row>
    <row r="495" spans="1:2">
      <c r="A495" t="str">
        <f>COUNTIF($J$8:J495,J495)+10&amp;J495</f>
        <v>21</v>
      </c>
      <c r="B495" t="str">
        <f>COUNTIF($I$8:I495,I495)&amp;I495</f>
        <v>19</v>
      </c>
    </row>
    <row r="496" spans="1:2">
      <c r="A496" t="str">
        <f>COUNTIF($J$8:J496,J496)+10&amp;J496</f>
        <v>21</v>
      </c>
      <c r="B496" t="str">
        <f>COUNTIF($I$8:I496,I496)&amp;I496</f>
        <v>19</v>
      </c>
    </row>
    <row r="497" spans="1:2">
      <c r="A497" t="str">
        <f>COUNTIF($J$8:J497,J497)+10&amp;J497</f>
        <v>21</v>
      </c>
      <c r="B497" t="str">
        <f>COUNTIF($I$8:I497,I497)&amp;I497</f>
        <v>19</v>
      </c>
    </row>
    <row r="498" spans="1:2">
      <c r="A498" t="str">
        <f>COUNTIF($J$8:J498,J498)+10&amp;J498</f>
        <v>21</v>
      </c>
      <c r="B498" t="str">
        <f>COUNTIF($I$8:I498,I498)&amp;I498</f>
        <v>19</v>
      </c>
    </row>
    <row r="499" spans="1:2">
      <c r="A499" t="str">
        <f>COUNTIF($J$8:J499,J499)+10&amp;J499</f>
        <v>21</v>
      </c>
      <c r="B499" t="str">
        <f>COUNTIF($I$8:I499,I499)&amp;I499</f>
        <v>19</v>
      </c>
    </row>
    <row r="500" spans="1:2">
      <c r="A500" t="str">
        <f>COUNTIF($J$8:J500,J500)+10&amp;J500</f>
        <v>21</v>
      </c>
      <c r="B500" t="str">
        <f>COUNTIF($I$8:I500,I500)&amp;I500</f>
        <v>19</v>
      </c>
    </row>
    <row r="501" spans="1:2">
      <c r="A501" t="str">
        <f>COUNTIF($J$8:J501,J501)+10&amp;J501</f>
        <v>21</v>
      </c>
      <c r="B501" t="str">
        <f>COUNTIF($I$8:I501,I501)&amp;I501</f>
        <v>19</v>
      </c>
    </row>
    <row r="502" spans="1:2">
      <c r="A502" t="str">
        <f>COUNTIF($J$8:J502,J502)+10&amp;J502</f>
        <v>21</v>
      </c>
      <c r="B502" t="str">
        <f>COUNTIF($I$8:I502,I502)&amp;I502</f>
        <v>19</v>
      </c>
    </row>
    <row r="503" spans="1:2">
      <c r="A503" t="str">
        <f>COUNTIF($J$8:J503,J503)+10&amp;J503</f>
        <v>21</v>
      </c>
      <c r="B503" t="str">
        <f>COUNTIF($I$8:I503,I503)&amp;I503</f>
        <v>19</v>
      </c>
    </row>
    <row r="504" spans="1:2">
      <c r="A504" t="str">
        <f>COUNTIF($J$8:J504,J504)+10&amp;J504</f>
        <v>21</v>
      </c>
      <c r="B504" t="str">
        <f>COUNTIF($I$8:I504,I504)&amp;I504</f>
        <v>19</v>
      </c>
    </row>
    <row r="505" spans="1:2">
      <c r="A505" t="str">
        <f>COUNTIF($J$8:J505,J505)+10&amp;J505</f>
        <v>21</v>
      </c>
      <c r="B505" t="str">
        <f>COUNTIF($I$8:I505,I505)&amp;I505</f>
        <v>19</v>
      </c>
    </row>
    <row r="506" spans="1:2">
      <c r="A506" t="str">
        <f>COUNTIF($J$8:J506,J506)+10&amp;J506</f>
        <v>21</v>
      </c>
      <c r="B506" t="str">
        <f>COUNTIF($I$8:I506,I506)&amp;I506</f>
        <v>19</v>
      </c>
    </row>
    <row r="507" spans="1:2">
      <c r="A507" t="str">
        <f>COUNTIF($J$8:J507,J507)+10&amp;J507</f>
        <v>21</v>
      </c>
      <c r="B507" t="str">
        <f>COUNTIF($I$8:I507,I507)&amp;I507</f>
        <v>19</v>
      </c>
    </row>
    <row r="508" spans="1:2">
      <c r="A508" t="str">
        <f>COUNTIF($J$8:J508,J508)+10&amp;J508</f>
        <v>21</v>
      </c>
      <c r="B508" t="str">
        <f>COUNTIF($I$8:I508,I508)&amp;I508</f>
        <v>19</v>
      </c>
    </row>
    <row r="509" spans="1:2">
      <c r="A509" t="str">
        <f>COUNTIF($J$8:J509,J509)+10&amp;J509</f>
        <v>21</v>
      </c>
      <c r="B509" t="str">
        <f>COUNTIF($I$8:I509,I509)&amp;I509</f>
        <v>19</v>
      </c>
    </row>
    <row r="510" spans="1:2">
      <c r="A510" t="str">
        <f>COUNTIF($J$8:J510,J510)+10&amp;J510</f>
        <v>21</v>
      </c>
      <c r="B510" t="str">
        <f>COUNTIF($I$8:I510,I510)&amp;I510</f>
        <v>19</v>
      </c>
    </row>
    <row r="511" spans="1:2">
      <c r="A511" t="str">
        <f>COUNTIF($J$8:J511,J511)+10&amp;J511</f>
        <v>21</v>
      </c>
      <c r="B511" t="str">
        <f>COUNTIF($I$8:I511,I511)&amp;I511</f>
        <v>19</v>
      </c>
    </row>
    <row r="512" spans="1:2">
      <c r="A512" t="str">
        <f>COUNTIF($J$8:J512,J512)+10&amp;J512</f>
        <v>21</v>
      </c>
      <c r="B512" t="str">
        <f>COUNTIF($I$8:I512,I512)&amp;I512</f>
        <v>19</v>
      </c>
    </row>
    <row r="513" spans="1:2">
      <c r="A513" t="str">
        <f>COUNTIF($J$8:J513,J513)+10&amp;J513</f>
        <v>21</v>
      </c>
      <c r="B513" t="str">
        <f>COUNTIF($I$8:I513,I513)&amp;I513</f>
        <v>19</v>
      </c>
    </row>
    <row r="514" spans="1:2">
      <c r="A514" t="str">
        <f>COUNTIF($J$8:J514,J514)+10&amp;J514</f>
        <v>21</v>
      </c>
      <c r="B514" t="str">
        <f>COUNTIF($I$8:I514,I514)&amp;I514</f>
        <v>19</v>
      </c>
    </row>
    <row r="515" spans="1:2">
      <c r="A515" t="str">
        <f>COUNTIF($J$8:J515,J515)+10&amp;J515</f>
        <v>21</v>
      </c>
      <c r="B515" t="str">
        <f>COUNTIF($I$8:I515,I515)&amp;I515</f>
        <v>19</v>
      </c>
    </row>
    <row r="516" spans="1:2">
      <c r="A516" t="str">
        <f>COUNTIF($J$8:J516,J516)+10&amp;J516</f>
        <v>21</v>
      </c>
      <c r="B516" t="str">
        <f>COUNTIF($I$8:I516,I516)&amp;I516</f>
        <v>19</v>
      </c>
    </row>
    <row r="517" spans="1:2">
      <c r="A517" t="str">
        <f>COUNTIF($J$8:J517,J517)+10&amp;J517</f>
        <v>21</v>
      </c>
      <c r="B517" t="str">
        <f>COUNTIF($I$8:I517,I517)&amp;I517</f>
        <v>19</v>
      </c>
    </row>
    <row r="518" spans="1:2">
      <c r="A518" t="str">
        <f>COUNTIF($J$8:J518,J518)+10&amp;J518</f>
        <v>21</v>
      </c>
      <c r="B518" t="str">
        <f>COUNTIF($I$8:I518,I518)&amp;I518</f>
        <v>19</v>
      </c>
    </row>
    <row r="519" spans="1:2">
      <c r="A519" t="str">
        <f>COUNTIF($J$8:J519,J519)+10&amp;J519</f>
        <v>21</v>
      </c>
      <c r="B519" t="str">
        <f>COUNTIF($I$8:I519,I519)&amp;I519</f>
        <v>19</v>
      </c>
    </row>
    <row r="520" spans="1:2">
      <c r="A520" t="str">
        <f>COUNTIF($J$8:J520,J520)+10&amp;J520</f>
        <v>21</v>
      </c>
      <c r="B520" t="str">
        <f>COUNTIF($I$8:I520,I520)&amp;I520</f>
        <v>19</v>
      </c>
    </row>
    <row r="521" spans="1:2">
      <c r="A521" t="str">
        <f>COUNTIF($J$8:J521,J521)+10&amp;J521</f>
        <v>21</v>
      </c>
      <c r="B521" t="str">
        <f>COUNTIF($I$8:I521,I521)&amp;I521</f>
        <v>19</v>
      </c>
    </row>
    <row r="522" spans="1:2">
      <c r="A522" t="str">
        <f>COUNTIF($J$8:J522,J522)+10&amp;J522</f>
        <v>21</v>
      </c>
      <c r="B522" t="str">
        <f>COUNTIF($I$8:I522,I522)&amp;I522</f>
        <v>19</v>
      </c>
    </row>
    <row r="523" spans="1:2">
      <c r="A523" t="str">
        <f>COUNTIF($J$8:J523,J523)+10&amp;J523</f>
        <v>21</v>
      </c>
      <c r="B523" t="str">
        <f>COUNTIF($I$8:I523,I523)&amp;I523</f>
        <v>19</v>
      </c>
    </row>
    <row r="524" spans="1:2">
      <c r="A524" t="str">
        <f>COUNTIF($J$8:J524,J524)+10&amp;J524</f>
        <v>21</v>
      </c>
      <c r="B524" t="str">
        <f>COUNTIF($I$8:I524,I524)&amp;I524</f>
        <v>19</v>
      </c>
    </row>
    <row r="525" spans="1:2">
      <c r="A525" t="str">
        <f>COUNTIF($J$8:J525,J525)+10&amp;J525</f>
        <v>21</v>
      </c>
      <c r="B525" t="str">
        <f>COUNTIF($I$8:I525,I525)&amp;I525</f>
        <v>19</v>
      </c>
    </row>
    <row r="526" spans="1:2">
      <c r="A526" t="str">
        <f>COUNTIF($J$8:J526,J526)+10&amp;J526</f>
        <v>21</v>
      </c>
      <c r="B526" t="str">
        <f>COUNTIF($I$8:I526,I526)&amp;I526</f>
        <v>19</v>
      </c>
    </row>
    <row r="527" spans="1:2">
      <c r="A527" t="str">
        <f>COUNTIF($J$8:J527,J527)+10&amp;J527</f>
        <v>21</v>
      </c>
      <c r="B527" t="str">
        <f>COUNTIF($I$8:I527,I527)&amp;I527</f>
        <v>19</v>
      </c>
    </row>
    <row r="528" spans="1:2">
      <c r="A528" t="str">
        <f>COUNTIF($J$8:J528,J528)+10&amp;J528</f>
        <v>21</v>
      </c>
      <c r="B528" t="str">
        <f>COUNTIF($I$8:I528,I528)&amp;I528</f>
        <v>19</v>
      </c>
    </row>
    <row r="529" spans="1:2">
      <c r="A529" t="str">
        <f>COUNTIF($J$8:J529,J529)+10&amp;J529</f>
        <v>21</v>
      </c>
      <c r="B529" t="str">
        <f>COUNTIF($I$8:I529,I529)&amp;I529</f>
        <v>19</v>
      </c>
    </row>
    <row r="530" spans="1:2">
      <c r="A530" t="str">
        <f>COUNTIF($J$8:J530,J530)+10&amp;J530</f>
        <v>21</v>
      </c>
      <c r="B530" t="str">
        <f>COUNTIF($I$8:I530,I530)&amp;I530</f>
        <v>19</v>
      </c>
    </row>
    <row r="531" spans="1:2">
      <c r="A531" t="str">
        <f>COUNTIF($J$8:J531,J531)+10&amp;J531</f>
        <v>21</v>
      </c>
      <c r="B531" t="str">
        <f>COUNTIF($I$8:I531,I531)&amp;I531</f>
        <v>19</v>
      </c>
    </row>
    <row r="532" spans="1:2">
      <c r="A532" t="str">
        <f>COUNTIF($J$8:J532,J532)+10&amp;J532</f>
        <v>21</v>
      </c>
      <c r="B532" t="str">
        <f>COUNTIF($I$8:I532,I532)&amp;I532</f>
        <v>19</v>
      </c>
    </row>
    <row r="533" spans="1:2">
      <c r="A533" t="str">
        <f>COUNTIF($J$8:J533,J533)+10&amp;J533</f>
        <v>21</v>
      </c>
      <c r="B533" t="str">
        <f>COUNTIF($I$8:I533,I533)&amp;I533</f>
        <v>19</v>
      </c>
    </row>
    <row r="534" spans="1:2">
      <c r="A534" t="str">
        <f>COUNTIF($J$8:J534,J534)+10&amp;J534</f>
        <v>21</v>
      </c>
      <c r="B534" t="str">
        <f>COUNTIF($I$8:I534,I534)&amp;I534</f>
        <v>19</v>
      </c>
    </row>
    <row r="535" spans="1:2">
      <c r="A535" t="str">
        <f>COUNTIF($J$8:J535,J535)+10&amp;J535</f>
        <v>21</v>
      </c>
      <c r="B535" t="str">
        <f>COUNTIF($I$8:I535,I535)&amp;I535</f>
        <v>19</v>
      </c>
    </row>
    <row r="536" spans="1:2">
      <c r="A536" t="str">
        <f>COUNTIF($J$8:J536,J536)+10&amp;J536</f>
        <v>21</v>
      </c>
      <c r="B536" t="str">
        <f>COUNTIF($I$8:I536,I536)&amp;I536</f>
        <v>19</v>
      </c>
    </row>
    <row r="537" spans="1:2">
      <c r="A537" t="str">
        <f>COUNTIF($J$8:J537,J537)+10&amp;J537</f>
        <v>21</v>
      </c>
      <c r="B537" t="str">
        <f>COUNTIF($I$8:I537,I537)&amp;I537</f>
        <v>19</v>
      </c>
    </row>
    <row r="538" spans="1:2">
      <c r="A538" t="str">
        <f>COUNTIF($J$8:J538,J538)+10&amp;J538</f>
        <v>21</v>
      </c>
      <c r="B538" t="str">
        <f>COUNTIF($I$8:I538,I538)&amp;I538</f>
        <v>19</v>
      </c>
    </row>
    <row r="539" spans="1:2">
      <c r="A539" t="str">
        <f>COUNTIF($J$8:J539,J539)+10&amp;J539</f>
        <v>21</v>
      </c>
      <c r="B539" t="str">
        <f>COUNTIF($I$8:I539,I539)&amp;I539</f>
        <v>19</v>
      </c>
    </row>
    <row r="540" spans="1:2">
      <c r="A540" t="str">
        <f>COUNTIF($J$8:J540,J540)+10&amp;J540</f>
        <v>21</v>
      </c>
      <c r="B540" t="str">
        <f>COUNTIF($I$8:I540,I540)&amp;I540</f>
        <v>19</v>
      </c>
    </row>
    <row r="541" spans="1:2">
      <c r="A541" t="str">
        <f>COUNTIF($J$8:J541,J541)+10&amp;J541</f>
        <v>21</v>
      </c>
      <c r="B541" t="str">
        <f>COUNTIF($I$8:I541,I541)&amp;I541</f>
        <v>19</v>
      </c>
    </row>
    <row r="542" spans="1:2">
      <c r="A542" t="str">
        <f>COUNTIF($J$8:J542,J542)+10&amp;J542</f>
        <v>21</v>
      </c>
      <c r="B542" t="str">
        <f>COUNTIF($I$8:I542,I542)&amp;I542</f>
        <v>19</v>
      </c>
    </row>
    <row r="543" spans="1:2">
      <c r="A543" t="str">
        <f>COUNTIF($J$8:J543,J543)+10&amp;J543</f>
        <v>21</v>
      </c>
      <c r="B543" t="str">
        <f>COUNTIF($I$8:I543,I543)&amp;I543</f>
        <v>19</v>
      </c>
    </row>
    <row r="544" spans="1:2">
      <c r="A544" t="str">
        <f>COUNTIF($J$8:J544,J544)+10&amp;J544</f>
        <v>21</v>
      </c>
      <c r="B544" t="str">
        <f>COUNTIF($I$8:I544,I544)&amp;I544</f>
        <v>19</v>
      </c>
    </row>
    <row r="545" spans="1:2">
      <c r="A545" t="str">
        <f>COUNTIF($J$8:J545,J545)+10&amp;J545</f>
        <v>21</v>
      </c>
      <c r="B545" t="str">
        <f>COUNTIF($I$8:I545,I545)&amp;I545</f>
        <v>19</v>
      </c>
    </row>
    <row r="546" spans="1:2">
      <c r="A546" t="str">
        <f>COUNTIF($J$8:J546,J546)+10&amp;J546</f>
        <v>21</v>
      </c>
      <c r="B546" t="str">
        <f>COUNTIF($I$8:I546,I546)&amp;I546</f>
        <v>19</v>
      </c>
    </row>
    <row r="547" spans="1:2">
      <c r="A547" t="str">
        <f>COUNTIF($J$8:J547,J547)+10&amp;J547</f>
        <v>21</v>
      </c>
      <c r="B547" t="str">
        <f>COUNTIF($I$8:I547,I547)&amp;I547</f>
        <v>19</v>
      </c>
    </row>
    <row r="548" spans="1:2">
      <c r="A548" t="str">
        <f>COUNTIF($J$8:J548,J548)+10&amp;J548</f>
        <v>21</v>
      </c>
      <c r="B548" t="str">
        <f>COUNTIF($I$8:I548,I548)&amp;I548</f>
        <v>19</v>
      </c>
    </row>
    <row r="549" spans="1:2">
      <c r="A549" t="str">
        <f>COUNTIF($J$8:J549,J549)+10&amp;J549</f>
        <v>21</v>
      </c>
      <c r="B549" t="str">
        <f>COUNTIF($I$8:I549,I549)&amp;I549</f>
        <v>19</v>
      </c>
    </row>
    <row r="550" spans="1:2">
      <c r="A550" t="str">
        <f>COUNTIF($J$8:J550,J550)+10&amp;J550</f>
        <v>21</v>
      </c>
      <c r="B550" t="str">
        <f>COUNTIF($I$8:I550,I550)&amp;I550</f>
        <v>19</v>
      </c>
    </row>
    <row r="551" spans="1:2">
      <c r="A551" t="str">
        <f>COUNTIF($J$8:J551,J551)+10&amp;J551</f>
        <v>21</v>
      </c>
      <c r="B551" t="str">
        <f>COUNTIF($I$8:I551,I551)&amp;I551</f>
        <v>19</v>
      </c>
    </row>
    <row r="552" spans="1:2">
      <c r="A552" t="str">
        <f>COUNTIF($J$8:J552,J552)+10&amp;J552</f>
        <v>21</v>
      </c>
      <c r="B552" t="str">
        <f>COUNTIF($I$8:I552,I552)&amp;I552</f>
        <v>19</v>
      </c>
    </row>
    <row r="553" spans="1:2">
      <c r="A553" t="str">
        <f>COUNTIF($J$8:J553,J553)+10&amp;J553</f>
        <v>21</v>
      </c>
      <c r="B553" t="str">
        <f>COUNTIF($I$8:I553,I553)&amp;I553</f>
        <v>19</v>
      </c>
    </row>
    <row r="554" spans="1:2">
      <c r="A554" t="str">
        <f>COUNTIF($J$8:J554,J554)+10&amp;J554</f>
        <v>21</v>
      </c>
      <c r="B554" t="str">
        <f>COUNTIF($I$8:I554,I554)&amp;I554</f>
        <v>19</v>
      </c>
    </row>
    <row r="555" spans="1:2">
      <c r="A555" t="str">
        <f>COUNTIF($J$8:J555,J555)+10&amp;J555</f>
        <v>21</v>
      </c>
      <c r="B555" t="str">
        <f>COUNTIF($I$8:I555,I555)&amp;I555</f>
        <v>19</v>
      </c>
    </row>
    <row r="556" spans="1:2">
      <c r="A556" t="str">
        <f>COUNTIF($J$8:J556,J556)+10&amp;J556</f>
        <v>21</v>
      </c>
      <c r="B556" t="str">
        <f>COUNTIF($I$8:I556,I556)&amp;I556</f>
        <v>19</v>
      </c>
    </row>
    <row r="557" spans="1:2">
      <c r="A557" t="str">
        <f>COUNTIF($J$8:J557,J557)+10&amp;J557</f>
        <v>21</v>
      </c>
      <c r="B557" t="str">
        <f>COUNTIF($I$8:I557,I557)&amp;I557</f>
        <v>19</v>
      </c>
    </row>
    <row r="558" spans="1:2">
      <c r="A558" t="str">
        <f>COUNTIF($J$8:J558,J558)+10&amp;J558</f>
        <v>21</v>
      </c>
      <c r="B558" t="str">
        <f>COUNTIF($I$8:I558,I558)&amp;I558</f>
        <v>19</v>
      </c>
    </row>
    <row r="559" spans="1:2">
      <c r="A559" t="str">
        <f>COUNTIF($J$8:J559,J559)+10&amp;J559</f>
        <v>21</v>
      </c>
      <c r="B559" t="str">
        <f>COUNTIF($I$8:I559,I559)&amp;I559</f>
        <v>19</v>
      </c>
    </row>
    <row r="560" spans="1:2">
      <c r="A560" t="str">
        <f>COUNTIF($J$8:J560,J560)+10&amp;J560</f>
        <v>21</v>
      </c>
      <c r="B560" t="str">
        <f>COUNTIF($I$8:I560,I560)&amp;I560</f>
        <v>19</v>
      </c>
    </row>
    <row r="561" spans="1:2">
      <c r="A561" t="str">
        <f>COUNTIF($J$8:J561,J561)+10&amp;J561</f>
        <v>21</v>
      </c>
      <c r="B561" t="str">
        <f>COUNTIF($I$8:I561,I561)&amp;I561</f>
        <v>19</v>
      </c>
    </row>
    <row r="562" spans="1:2">
      <c r="A562" t="str">
        <f>COUNTIF($J$8:J562,J562)+10&amp;J562</f>
        <v>21</v>
      </c>
      <c r="B562" t="str">
        <f>COUNTIF($I$8:I562,I562)&amp;I562</f>
        <v>19</v>
      </c>
    </row>
    <row r="563" spans="1:2">
      <c r="A563" t="str">
        <f>COUNTIF($J$8:J563,J563)+10&amp;J563</f>
        <v>21</v>
      </c>
      <c r="B563" t="str">
        <f>COUNTIF($I$8:I563,I563)&amp;I563</f>
        <v>19</v>
      </c>
    </row>
    <row r="564" spans="1:2">
      <c r="A564" t="str">
        <f>COUNTIF($J$8:J564,J564)+10&amp;J564</f>
        <v>21</v>
      </c>
      <c r="B564" t="str">
        <f>COUNTIF($I$8:I564,I564)&amp;I564</f>
        <v>19</v>
      </c>
    </row>
    <row r="565" spans="1:2">
      <c r="A565" t="str">
        <f>COUNTIF($J$8:J565,J565)+10&amp;J565</f>
        <v>21</v>
      </c>
      <c r="B565" t="str">
        <f>COUNTIF($I$8:I565,I565)&amp;I565</f>
        <v>19</v>
      </c>
    </row>
    <row r="566" spans="1:2">
      <c r="A566" t="str">
        <f>COUNTIF($J$8:J566,J566)+10&amp;J566</f>
        <v>21</v>
      </c>
      <c r="B566" t="str">
        <f>COUNTIF($I$8:I566,I566)&amp;I566</f>
        <v>19</v>
      </c>
    </row>
    <row r="567" spans="1:2">
      <c r="A567" t="str">
        <f>COUNTIF($J$8:J567,J567)+10&amp;J567</f>
        <v>21</v>
      </c>
      <c r="B567" t="str">
        <f>COUNTIF($I$8:I567,I567)&amp;I567</f>
        <v>19</v>
      </c>
    </row>
    <row r="568" spans="1:2">
      <c r="A568" t="str">
        <f>COUNTIF($J$8:J568,J568)+10&amp;J568</f>
        <v>21</v>
      </c>
      <c r="B568" t="str">
        <f>COUNTIF($I$8:I568,I568)&amp;I568</f>
        <v>19</v>
      </c>
    </row>
    <row r="569" spans="1:2">
      <c r="A569" t="str">
        <f>COUNTIF($J$8:J569,J569)+10&amp;J569</f>
        <v>21</v>
      </c>
      <c r="B569" t="str">
        <f>COUNTIF($I$8:I569,I569)&amp;I569</f>
        <v>19</v>
      </c>
    </row>
    <row r="570" spans="1:2">
      <c r="A570" t="str">
        <f>COUNTIF($J$8:J570,J570)+10&amp;J570</f>
        <v>21</v>
      </c>
      <c r="B570" t="str">
        <f>COUNTIF($I$8:I570,I570)&amp;I570</f>
        <v>19</v>
      </c>
    </row>
    <row r="571" spans="1:2">
      <c r="A571" t="str">
        <f>COUNTIF($J$8:J571,J571)+10&amp;J571</f>
        <v>21</v>
      </c>
      <c r="B571" t="str">
        <f>COUNTIF($I$8:I571,I571)&amp;I571</f>
        <v>19</v>
      </c>
    </row>
    <row r="572" spans="1:2">
      <c r="A572" t="str">
        <f>COUNTIF($J$8:J572,J572)+10&amp;J572</f>
        <v>21</v>
      </c>
      <c r="B572" t="str">
        <f>COUNTIF($I$8:I572,I572)&amp;I572</f>
        <v>19</v>
      </c>
    </row>
    <row r="573" spans="1:2">
      <c r="A573" t="str">
        <f>COUNTIF($J$8:J573,J573)+10&amp;J573</f>
        <v>21</v>
      </c>
      <c r="B573" t="str">
        <f>COUNTIF($I$8:I573,I573)&amp;I573</f>
        <v>19</v>
      </c>
    </row>
    <row r="574" spans="1:2">
      <c r="A574" t="str">
        <f>COUNTIF($J$8:J574,J574)+10&amp;J574</f>
        <v>21</v>
      </c>
      <c r="B574" t="str">
        <f>COUNTIF($I$8:I574,I574)&amp;I574</f>
        <v>19</v>
      </c>
    </row>
    <row r="575" spans="1:2">
      <c r="A575" t="str">
        <f>COUNTIF($J$8:J575,J575)+10&amp;J575</f>
        <v>21</v>
      </c>
      <c r="B575" t="str">
        <f>COUNTIF($I$8:I575,I575)&amp;I575</f>
        <v>19</v>
      </c>
    </row>
    <row r="576" spans="1:2">
      <c r="A576" t="str">
        <f>COUNTIF($J$8:J576,J576)+10&amp;J576</f>
        <v>21</v>
      </c>
      <c r="B576" t="str">
        <f>COUNTIF($I$8:I576,I576)&amp;I576</f>
        <v>19</v>
      </c>
    </row>
    <row r="577" spans="1:2">
      <c r="A577" t="str">
        <f>COUNTIF($J$8:J577,J577)+10&amp;J577</f>
        <v>21</v>
      </c>
      <c r="B577" t="str">
        <f>COUNTIF($I$8:I577,I577)&amp;I577</f>
        <v>19</v>
      </c>
    </row>
    <row r="578" spans="1:2">
      <c r="A578" t="str">
        <f>COUNTIF($J$8:J578,J578)+10&amp;J578</f>
        <v>21</v>
      </c>
      <c r="B578" t="str">
        <f>COUNTIF($I$8:I578,I578)&amp;I578</f>
        <v>19</v>
      </c>
    </row>
    <row r="579" spans="1:2">
      <c r="A579" t="str">
        <f>COUNTIF($J$8:J579,J579)+10&amp;J579</f>
        <v>21</v>
      </c>
      <c r="B579" t="str">
        <f>COUNTIF($I$8:I579,I579)&amp;I579</f>
        <v>19</v>
      </c>
    </row>
    <row r="580" spans="1:2">
      <c r="A580" t="str">
        <f>COUNTIF($J$8:J580,J580)+10&amp;J580</f>
        <v>21</v>
      </c>
      <c r="B580" t="str">
        <f>COUNTIF($I$8:I580,I580)&amp;I580</f>
        <v>19</v>
      </c>
    </row>
    <row r="581" spans="1:2">
      <c r="A581" t="str">
        <f>COUNTIF($J$8:J581,J581)+10&amp;J581</f>
        <v>21</v>
      </c>
      <c r="B581" t="str">
        <f>COUNTIF($I$8:I581,I581)&amp;I581</f>
        <v>19</v>
      </c>
    </row>
    <row r="582" spans="1:2">
      <c r="A582" t="str">
        <f>COUNTIF($J$8:J582,J582)+10&amp;J582</f>
        <v>21</v>
      </c>
      <c r="B582" t="str">
        <f>COUNTIF($I$8:I582,I582)&amp;I582</f>
        <v>19</v>
      </c>
    </row>
    <row r="583" spans="1:2">
      <c r="A583" t="str">
        <f>COUNTIF($J$8:J583,J583)+10&amp;J583</f>
        <v>21</v>
      </c>
      <c r="B583" t="str">
        <f>COUNTIF($I$8:I583,I583)&amp;I583</f>
        <v>19</v>
      </c>
    </row>
    <row r="584" spans="1:2">
      <c r="A584" t="str">
        <f>COUNTIF($J$8:J584,J584)+10&amp;J584</f>
        <v>21</v>
      </c>
      <c r="B584" t="str">
        <f>COUNTIF($I$8:I584,I584)&amp;I584</f>
        <v>19</v>
      </c>
    </row>
    <row r="585" spans="1:2">
      <c r="A585" t="str">
        <f>COUNTIF($J$8:J585,J585)+10&amp;J585</f>
        <v>21</v>
      </c>
      <c r="B585" t="str">
        <f>COUNTIF($I$8:I585,I585)&amp;I585</f>
        <v>19</v>
      </c>
    </row>
    <row r="586" spans="1:2">
      <c r="A586" t="str">
        <f>COUNTIF($J$8:J586,J586)+10&amp;J586</f>
        <v>21</v>
      </c>
      <c r="B586" t="str">
        <f>COUNTIF($I$8:I586,I586)&amp;I586</f>
        <v>19</v>
      </c>
    </row>
    <row r="587" spans="1:2">
      <c r="A587" t="str">
        <f>COUNTIF($J$8:J587,J587)+10&amp;J587</f>
        <v>21</v>
      </c>
      <c r="B587" t="str">
        <f>COUNTIF($I$8:I587,I587)&amp;I587</f>
        <v>19</v>
      </c>
    </row>
    <row r="588" spans="1:2">
      <c r="A588" t="str">
        <f>COUNTIF($J$8:J588,J588)+10&amp;J588</f>
        <v>21</v>
      </c>
      <c r="B588" t="str">
        <f>COUNTIF($I$8:I588,I588)&amp;I588</f>
        <v>19</v>
      </c>
    </row>
    <row r="589" spans="1:2">
      <c r="A589" t="str">
        <f>COUNTIF($J$8:J589,J589)+10&amp;J589</f>
        <v>21</v>
      </c>
      <c r="B589" t="str">
        <f>COUNTIF($I$8:I589,I589)&amp;I589</f>
        <v>19</v>
      </c>
    </row>
    <row r="590" spans="1:2">
      <c r="A590" t="str">
        <f>COUNTIF($J$8:J590,J590)+10&amp;J590</f>
        <v>21</v>
      </c>
      <c r="B590" t="str">
        <f>COUNTIF($I$8:I590,I590)&amp;I590</f>
        <v>19</v>
      </c>
    </row>
    <row r="591" spans="1:2">
      <c r="A591" t="str">
        <f>COUNTIF($J$8:J591,J591)+10&amp;J591</f>
        <v>21</v>
      </c>
      <c r="B591" t="str">
        <f>COUNTIF($I$8:I591,I591)&amp;I591</f>
        <v>19</v>
      </c>
    </row>
    <row r="592" spans="1:2">
      <c r="A592" t="str">
        <f>COUNTIF($J$8:J592,J592)+10&amp;J592</f>
        <v>21</v>
      </c>
      <c r="B592" t="str">
        <f>COUNTIF($I$8:I592,I592)&amp;I592</f>
        <v>19</v>
      </c>
    </row>
    <row r="593" spans="1:2">
      <c r="A593" t="str">
        <f>COUNTIF($J$8:J593,J593)+10&amp;J593</f>
        <v>21</v>
      </c>
      <c r="B593" t="str">
        <f>COUNTIF($I$8:I593,I593)&amp;I593</f>
        <v>19</v>
      </c>
    </row>
    <row r="594" spans="1:2">
      <c r="A594" t="str">
        <f>COUNTIF($J$8:J594,J594)+10&amp;J594</f>
        <v>21</v>
      </c>
      <c r="B594" t="str">
        <f>COUNTIF($I$8:I594,I594)&amp;I594</f>
        <v>19</v>
      </c>
    </row>
    <row r="595" spans="1:2">
      <c r="A595" t="str">
        <f>COUNTIF($J$8:J595,J595)+10&amp;J595</f>
        <v>21</v>
      </c>
      <c r="B595" t="str">
        <f>COUNTIF($I$8:I595,I595)&amp;I595</f>
        <v>19</v>
      </c>
    </row>
    <row r="596" spans="1:2">
      <c r="A596" t="str">
        <f>COUNTIF($J$8:J596,J596)+10&amp;J596</f>
        <v>21</v>
      </c>
      <c r="B596" t="str">
        <f>COUNTIF($I$8:I596,I596)&amp;I596</f>
        <v>19</v>
      </c>
    </row>
    <row r="597" spans="1:2">
      <c r="A597" t="str">
        <f>COUNTIF($J$8:J597,J597)+10&amp;J597</f>
        <v>21</v>
      </c>
      <c r="B597" t="str">
        <f>COUNTIF($I$8:I597,I597)&amp;I597</f>
        <v>19</v>
      </c>
    </row>
    <row r="598" spans="1:2">
      <c r="A598" t="str">
        <f>COUNTIF($J$8:J598,J598)+10&amp;J598</f>
        <v>21</v>
      </c>
      <c r="B598" t="str">
        <f>COUNTIF($I$8:I598,I598)&amp;I598</f>
        <v>19</v>
      </c>
    </row>
    <row r="599" spans="1:2">
      <c r="A599" t="str">
        <f>COUNTIF($J$8:J599,J599)+10&amp;J599</f>
        <v>21</v>
      </c>
      <c r="B599" t="str">
        <f>COUNTIF($I$8:I599,I599)&amp;I599</f>
        <v>19</v>
      </c>
    </row>
    <row r="600" spans="1:2">
      <c r="A600" t="str">
        <f>COUNTIF($J$8:J600,J600)+10&amp;J600</f>
        <v>21</v>
      </c>
      <c r="B600" t="str">
        <f>COUNTIF($I$8:I600,I600)&amp;I600</f>
        <v>19</v>
      </c>
    </row>
    <row r="601" spans="1:2">
      <c r="A601" t="str">
        <f>COUNTIF($J$8:J601,J601)+10&amp;J601</f>
        <v>21</v>
      </c>
      <c r="B601" t="str">
        <f>COUNTIF($I$8:I601,I601)&amp;I601</f>
        <v>19</v>
      </c>
    </row>
    <row r="602" spans="1:2">
      <c r="A602" t="str">
        <f>COUNTIF($J$8:J602,J602)+10&amp;J602</f>
        <v>21</v>
      </c>
      <c r="B602" t="str">
        <f>COUNTIF($I$8:I602,I602)&amp;I602</f>
        <v>19</v>
      </c>
    </row>
    <row r="603" spans="1:2">
      <c r="A603" t="str">
        <f>COUNTIF($J$8:J603,J603)+10&amp;J603</f>
        <v>21</v>
      </c>
      <c r="B603" t="str">
        <f>COUNTIF($I$8:I603,I603)&amp;I603</f>
        <v>19</v>
      </c>
    </row>
    <row r="604" spans="1:2">
      <c r="A604" t="str">
        <f>COUNTIF($J$8:J604,J604)+10&amp;J604</f>
        <v>21</v>
      </c>
      <c r="B604" t="str">
        <f>COUNTIF($I$8:I604,I604)&amp;I604</f>
        <v>19</v>
      </c>
    </row>
    <row r="605" spans="1:2">
      <c r="A605" t="str">
        <f>COUNTIF($J$8:J605,J605)+10&amp;J605</f>
        <v>21</v>
      </c>
      <c r="B605" t="str">
        <f>COUNTIF($I$8:I605,I605)&amp;I605</f>
        <v>19</v>
      </c>
    </row>
    <row r="606" spans="1:2">
      <c r="A606" t="str">
        <f>COUNTIF($J$8:J606,J606)+10&amp;J606</f>
        <v>21</v>
      </c>
      <c r="B606" t="str">
        <f>COUNTIF($I$8:I606,I606)&amp;I606</f>
        <v>19</v>
      </c>
    </row>
    <row r="607" spans="1:2">
      <c r="A607" t="str">
        <f>COUNTIF($J$8:J607,J607)+10&amp;J607</f>
        <v>21</v>
      </c>
      <c r="B607" t="str">
        <f>COUNTIF($I$8:I607,I607)&amp;I607</f>
        <v>19</v>
      </c>
    </row>
    <row r="608" spans="1:2">
      <c r="A608" t="str">
        <f>COUNTIF($J$8:J608,J608)+10&amp;J608</f>
        <v>21</v>
      </c>
      <c r="B608" t="str">
        <f>COUNTIF($I$8:I608,I608)&amp;I608</f>
        <v>19</v>
      </c>
    </row>
    <row r="609" spans="1:2">
      <c r="A609" t="str">
        <f>COUNTIF($J$8:J609,J609)+10&amp;J609</f>
        <v>21</v>
      </c>
      <c r="B609" t="str">
        <f>COUNTIF($I$8:I609,I609)&amp;I609</f>
        <v>19</v>
      </c>
    </row>
    <row r="610" spans="1:2">
      <c r="A610" t="str">
        <f>COUNTIF($J$8:J610,J610)+10&amp;J610</f>
        <v>21</v>
      </c>
      <c r="B610" t="str">
        <f>COUNTIF($I$8:I610,I610)&amp;I610</f>
        <v>19</v>
      </c>
    </row>
    <row r="611" spans="1:2">
      <c r="A611" t="str">
        <f>COUNTIF($J$8:J611,J611)+10&amp;J611</f>
        <v>21</v>
      </c>
      <c r="B611" t="str">
        <f>COUNTIF($I$8:I611,I611)&amp;I611</f>
        <v>19</v>
      </c>
    </row>
    <row r="612" spans="1:2">
      <c r="A612" t="str">
        <f>COUNTIF($J$8:J612,J612)+10&amp;J612</f>
        <v>21</v>
      </c>
      <c r="B612" t="str">
        <f>COUNTIF($I$8:I612,I612)&amp;I612</f>
        <v>19</v>
      </c>
    </row>
    <row r="613" spans="1:2">
      <c r="A613" t="str">
        <f>COUNTIF($J$8:J613,J613)+10&amp;J613</f>
        <v>21</v>
      </c>
      <c r="B613" t="str">
        <f>COUNTIF($I$8:I613,I613)&amp;I613</f>
        <v>19</v>
      </c>
    </row>
    <row r="614" spans="1:2">
      <c r="A614" t="str">
        <f>COUNTIF($J$8:J614,J614)+10&amp;J614</f>
        <v>21</v>
      </c>
      <c r="B614" t="str">
        <f>COUNTIF($I$8:I614,I614)&amp;I614</f>
        <v>19</v>
      </c>
    </row>
    <row r="615" spans="1:2">
      <c r="A615" t="str">
        <f>COUNTIF($J$8:J615,J615)+10&amp;J615</f>
        <v>21</v>
      </c>
      <c r="B615" t="str">
        <f>COUNTIF($I$8:I615,I615)&amp;I615</f>
        <v>19</v>
      </c>
    </row>
    <row r="616" spans="1:2">
      <c r="A616" t="str">
        <f>COUNTIF($J$8:J616,J616)+10&amp;J616</f>
        <v>21</v>
      </c>
      <c r="B616" t="str">
        <f>COUNTIF($I$8:I616,I616)&amp;I616</f>
        <v>19</v>
      </c>
    </row>
    <row r="617" spans="1:2">
      <c r="A617" t="str">
        <f>COUNTIF($J$8:J617,J617)+10&amp;J617</f>
        <v>21</v>
      </c>
      <c r="B617" t="str">
        <f>COUNTIF($I$8:I617,I617)&amp;I617</f>
        <v>19</v>
      </c>
    </row>
    <row r="618" spans="1:2">
      <c r="A618" t="str">
        <f>COUNTIF($J$8:J618,J618)+10&amp;J618</f>
        <v>21</v>
      </c>
      <c r="B618" t="str">
        <f>COUNTIF($I$8:I618,I618)&amp;I618</f>
        <v>19</v>
      </c>
    </row>
    <row r="619" spans="1:2">
      <c r="A619" t="str">
        <f>COUNTIF($J$8:J619,J619)+10&amp;J619</f>
        <v>21</v>
      </c>
      <c r="B619" t="str">
        <f>COUNTIF($I$8:I619,I619)&amp;I619</f>
        <v>19</v>
      </c>
    </row>
    <row r="620" spans="1:2">
      <c r="A620" t="str">
        <f>COUNTIF($J$8:J620,J620)+10&amp;J620</f>
        <v>21</v>
      </c>
      <c r="B620" t="str">
        <f>COUNTIF($I$8:I620,I620)&amp;I620</f>
        <v>19</v>
      </c>
    </row>
    <row r="621" spans="1:2">
      <c r="A621" t="str">
        <f>COUNTIF($J$8:J621,J621)+10&amp;J621</f>
        <v>21</v>
      </c>
      <c r="B621" t="str">
        <f>COUNTIF($I$8:I621,I621)&amp;I621</f>
        <v>19</v>
      </c>
    </row>
    <row r="622" spans="1:2">
      <c r="A622" t="str">
        <f>COUNTIF($J$8:J622,J622)+10&amp;J622</f>
        <v>21</v>
      </c>
      <c r="B622" t="str">
        <f>COUNTIF($I$8:I622,I622)&amp;I622</f>
        <v>19</v>
      </c>
    </row>
    <row r="623" spans="1:2">
      <c r="A623" t="str">
        <f>COUNTIF($J$8:J623,J623)+10&amp;J623</f>
        <v>21</v>
      </c>
      <c r="B623" t="str">
        <f>COUNTIF($I$8:I623,I623)&amp;I623</f>
        <v>19</v>
      </c>
    </row>
    <row r="624" spans="1:2">
      <c r="A624" t="str">
        <f>COUNTIF($J$8:J624,J624)+10&amp;J624</f>
        <v>21</v>
      </c>
      <c r="B624" t="str">
        <f>COUNTIF($I$8:I624,I624)&amp;I624</f>
        <v>19</v>
      </c>
    </row>
    <row r="625" spans="1:2">
      <c r="A625" t="str">
        <f>COUNTIF($J$8:J625,J625)+10&amp;J625</f>
        <v>21</v>
      </c>
      <c r="B625" t="str">
        <f>COUNTIF($I$8:I625,I625)&amp;I625</f>
        <v>19</v>
      </c>
    </row>
    <row r="626" spans="1:2">
      <c r="A626" t="str">
        <f>COUNTIF($J$8:J626,J626)+10&amp;J626</f>
        <v>21</v>
      </c>
      <c r="B626" t="str">
        <f>COUNTIF($I$8:I626,I626)&amp;I626</f>
        <v>19</v>
      </c>
    </row>
    <row r="627" spans="1:2">
      <c r="A627" t="str">
        <f>COUNTIF($J$8:J627,J627)+10&amp;J627</f>
        <v>21</v>
      </c>
      <c r="B627" t="str">
        <f>COUNTIF($I$8:I627,I627)&amp;I627</f>
        <v>19</v>
      </c>
    </row>
    <row r="628" spans="1:2">
      <c r="A628" t="str">
        <f>COUNTIF($J$8:J628,J628)+10&amp;J628</f>
        <v>21</v>
      </c>
      <c r="B628" t="str">
        <f>COUNTIF($I$8:I628,I628)&amp;I628</f>
        <v>19</v>
      </c>
    </row>
    <row r="629" spans="1:2">
      <c r="A629" t="str">
        <f>COUNTIF($J$8:J629,J629)+10&amp;J629</f>
        <v>21</v>
      </c>
      <c r="B629" t="str">
        <f>COUNTIF($I$8:I629,I629)&amp;I629</f>
        <v>19</v>
      </c>
    </row>
    <row r="630" spans="1:2">
      <c r="A630" t="str">
        <f>COUNTIF($J$8:J630,J630)+10&amp;J630</f>
        <v>21</v>
      </c>
      <c r="B630" t="str">
        <f>COUNTIF($I$8:I630,I630)&amp;I630</f>
        <v>19</v>
      </c>
    </row>
    <row r="631" spans="1:2">
      <c r="A631" t="str">
        <f>COUNTIF($J$8:J631,J631)+10&amp;J631</f>
        <v>21</v>
      </c>
      <c r="B631" t="str">
        <f>COUNTIF($I$8:I631,I631)&amp;I631</f>
        <v>19</v>
      </c>
    </row>
    <row r="632" spans="1:2">
      <c r="A632" t="str">
        <f>COUNTIF($J$8:J632,J632)+10&amp;J632</f>
        <v>21</v>
      </c>
      <c r="B632" t="str">
        <f>COUNTIF($I$8:I632,I632)&amp;I632</f>
        <v>19</v>
      </c>
    </row>
    <row r="633" spans="1:2">
      <c r="A633" t="str">
        <f>COUNTIF($J$8:J633,J633)+10&amp;J633</f>
        <v>21</v>
      </c>
      <c r="B633" t="str">
        <f>COUNTIF($I$8:I633,I633)&amp;I633</f>
        <v>19</v>
      </c>
    </row>
    <row r="634" spans="1:2">
      <c r="A634" t="str">
        <f>COUNTIF($J$8:J634,J634)+10&amp;J634</f>
        <v>21</v>
      </c>
      <c r="B634" t="str">
        <f>COUNTIF($I$8:I634,I634)&amp;I634</f>
        <v>19</v>
      </c>
    </row>
    <row r="635" spans="1:2">
      <c r="A635" t="str">
        <f>COUNTIF($J$8:J635,J635)+10&amp;J635</f>
        <v>21</v>
      </c>
      <c r="B635" t="str">
        <f>COUNTIF($I$8:I635,I635)&amp;I635</f>
        <v>19</v>
      </c>
    </row>
    <row r="636" spans="1:2">
      <c r="A636" t="str">
        <f>COUNTIF($J$8:J636,J636)+10&amp;J636</f>
        <v>21</v>
      </c>
      <c r="B636" t="str">
        <f>COUNTIF($I$8:I636,I636)&amp;I636</f>
        <v>19</v>
      </c>
    </row>
    <row r="637" spans="1:2">
      <c r="A637" t="str">
        <f>COUNTIF($J$8:J637,J637)+10&amp;J637</f>
        <v>21</v>
      </c>
      <c r="B637" t="str">
        <f>COUNTIF($I$8:I637,I637)&amp;I637</f>
        <v>19</v>
      </c>
    </row>
    <row r="638" spans="1:2">
      <c r="A638" t="str">
        <f>COUNTIF($J$8:J638,J638)+10&amp;J638</f>
        <v>21</v>
      </c>
      <c r="B638" t="str">
        <f>COUNTIF($I$8:I638,I638)&amp;I638</f>
        <v>19</v>
      </c>
    </row>
    <row r="639" spans="1:2">
      <c r="A639" t="str">
        <f>COUNTIF($J$8:J639,J639)+10&amp;J639</f>
        <v>21</v>
      </c>
      <c r="B639" t="str">
        <f>COUNTIF($I$8:I639,I639)&amp;I639</f>
        <v>19</v>
      </c>
    </row>
    <row r="640" spans="1:2">
      <c r="A640" t="str">
        <f>COUNTIF($J$8:J640,J640)+10&amp;J640</f>
        <v>21</v>
      </c>
      <c r="B640" t="str">
        <f>COUNTIF($I$8:I640,I640)&amp;I640</f>
        <v>19</v>
      </c>
    </row>
    <row r="641" spans="1:2">
      <c r="A641" t="str">
        <f>COUNTIF($J$8:J641,J641)+10&amp;J641</f>
        <v>21</v>
      </c>
      <c r="B641" t="str">
        <f>COUNTIF($I$8:I641,I641)&amp;I641</f>
        <v>19</v>
      </c>
    </row>
    <row r="642" spans="1:2">
      <c r="A642" t="str">
        <f>COUNTIF($J$8:J642,J642)+10&amp;J642</f>
        <v>21</v>
      </c>
      <c r="B642" t="str">
        <f>COUNTIF($I$8:I642,I642)&amp;I642</f>
        <v>19</v>
      </c>
    </row>
    <row r="643" spans="1:2">
      <c r="A643" t="str">
        <f>COUNTIF($J$8:J643,J643)+10&amp;J643</f>
        <v>21</v>
      </c>
      <c r="B643" t="str">
        <f>COUNTIF($I$8:I643,I643)&amp;I643</f>
        <v>19</v>
      </c>
    </row>
    <row r="644" spans="1:2">
      <c r="A644" t="str">
        <f>COUNTIF($J$8:J644,J644)+10&amp;J644</f>
        <v>21</v>
      </c>
      <c r="B644" t="str">
        <f>COUNTIF($I$8:I644,I644)&amp;I644</f>
        <v>19</v>
      </c>
    </row>
    <row r="645" spans="1:2">
      <c r="A645" t="str">
        <f>COUNTIF($J$8:J645,J645)+10&amp;J645</f>
        <v>21</v>
      </c>
      <c r="B645" t="str">
        <f>COUNTIF($I$8:I645,I645)&amp;I645</f>
        <v>19</v>
      </c>
    </row>
    <row r="646" spans="1:2">
      <c r="A646" t="str">
        <f>COUNTIF($J$8:J646,J646)+10&amp;J646</f>
        <v>21</v>
      </c>
      <c r="B646" t="str">
        <f>COUNTIF($I$8:I646,I646)&amp;I646</f>
        <v>19</v>
      </c>
    </row>
    <row r="647" spans="1:2">
      <c r="A647" t="str">
        <f>COUNTIF($J$8:J647,J647)+10&amp;J647</f>
        <v>21</v>
      </c>
      <c r="B647" t="str">
        <f>COUNTIF($I$8:I647,I647)&amp;I647</f>
        <v>19</v>
      </c>
    </row>
    <row r="648" spans="1:2">
      <c r="A648" t="str">
        <f>COUNTIF($J$8:J648,J648)+10&amp;J648</f>
        <v>21</v>
      </c>
      <c r="B648" t="str">
        <f>COUNTIF($I$8:I648,I648)&amp;I648</f>
        <v>19</v>
      </c>
    </row>
    <row r="649" spans="1:2">
      <c r="A649" t="str">
        <f>COUNTIF($J$8:J649,J649)+10&amp;J649</f>
        <v>21</v>
      </c>
      <c r="B649" t="str">
        <f>COUNTIF($I$8:I649,I649)&amp;I649</f>
        <v>19</v>
      </c>
    </row>
    <row r="650" spans="1:2">
      <c r="A650" t="str">
        <f>COUNTIF($J$8:J650,J650)+10&amp;J650</f>
        <v>21</v>
      </c>
      <c r="B650" t="str">
        <f>COUNTIF($I$8:I650,I650)&amp;I650</f>
        <v>19</v>
      </c>
    </row>
    <row r="651" spans="1:2">
      <c r="A651" t="str">
        <f>COUNTIF($J$8:J651,J651)+10&amp;J651</f>
        <v>21</v>
      </c>
      <c r="B651" t="str">
        <f>COUNTIF($I$8:I651,I651)&amp;I651</f>
        <v>19</v>
      </c>
    </row>
    <row r="652" spans="1:2">
      <c r="A652" t="str">
        <f>COUNTIF($J$8:J652,J652)+10&amp;J652</f>
        <v>21</v>
      </c>
      <c r="B652" t="str">
        <f>COUNTIF($I$8:I652,I652)&amp;I652</f>
        <v>19</v>
      </c>
    </row>
    <row r="653" spans="1:2">
      <c r="A653" t="str">
        <f>COUNTIF($J$8:J653,J653)+10&amp;J653</f>
        <v>21</v>
      </c>
      <c r="B653" t="str">
        <f>COUNTIF($I$8:I653,I653)&amp;I653</f>
        <v>19</v>
      </c>
    </row>
    <row r="654" spans="1:2">
      <c r="A654" t="str">
        <f>COUNTIF($J$8:J654,J654)+10&amp;J654</f>
        <v>21</v>
      </c>
      <c r="B654" t="str">
        <f>COUNTIF($I$8:I654,I654)&amp;I654</f>
        <v>19</v>
      </c>
    </row>
    <row r="655" spans="1:2">
      <c r="A655" t="str">
        <f>COUNTIF($J$8:J655,J655)+10&amp;J655</f>
        <v>21</v>
      </c>
      <c r="B655" t="str">
        <f>COUNTIF($I$8:I655,I655)&amp;I655</f>
        <v>19</v>
      </c>
    </row>
    <row r="656" spans="1:2">
      <c r="A656" t="str">
        <f>COUNTIF($J$8:J656,J656)+10&amp;J656</f>
        <v>21</v>
      </c>
      <c r="B656" t="str">
        <f>COUNTIF($I$8:I656,I656)&amp;I656</f>
        <v>19</v>
      </c>
    </row>
    <row r="657" spans="1:2">
      <c r="A657" t="str">
        <f>COUNTIF($J$8:J657,J657)+10&amp;J657</f>
        <v>21</v>
      </c>
      <c r="B657" t="str">
        <f>COUNTIF($I$8:I657,I657)&amp;I657</f>
        <v>19</v>
      </c>
    </row>
    <row r="658" spans="1:2">
      <c r="A658" t="str">
        <f>COUNTIF($J$8:J658,J658)+10&amp;J658</f>
        <v>21</v>
      </c>
      <c r="B658" t="str">
        <f>COUNTIF($I$8:I658,I658)&amp;I658</f>
        <v>19</v>
      </c>
    </row>
    <row r="659" spans="1:2">
      <c r="A659" t="str">
        <f>COUNTIF($J$8:J659,J659)+10&amp;J659</f>
        <v>21</v>
      </c>
      <c r="B659" t="str">
        <f>COUNTIF($I$8:I659,I659)&amp;I659</f>
        <v>19</v>
      </c>
    </row>
    <row r="660" spans="1:2">
      <c r="A660" t="str">
        <f>COUNTIF($J$8:J660,J660)+10&amp;J660</f>
        <v>21</v>
      </c>
      <c r="B660" t="str">
        <f>COUNTIF($I$8:I660,I660)&amp;I660</f>
        <v>19</v>
      </c>
    </row>
    <row r="661" spans="1:2">
      <c r="A661" t="str">
        <f>COUNTIF($J$8:J661,J661)+10&amp;J661</f>
        <v>21</v>
      </c>
      <c r="B661" t="str">
        <f>COUNTIF($I$8:I661,I661)&amp;I661</f>
        <v>19</v>
      </c>
    </row>
    <row r="662" spans="1:2">
      <c r="A662" t="str">
        <f>COUNTIF($J$8:J662,J662)+10&amp;J662</f>
        <v>21</v>
      </c>
      <c r="B662" t="str">
        <f>COUNTIF($I$8:I662,I662)&amp;I662</f>
        <v>19</v>
      </c>
    </row>
    <row r="663" spans="1:2">
      <c r="A663" t="str">
        <f>COUNTIF($J$8:J663,J663)+10&amp;J663</f>
        <v>21</v>
      </c>
      <c r="B663" t="str">
        <f>COUNTIF($I$8:I663,I663)&amp;I663</f>
        <v>19</v>
      </c>
    </row>
    <row r="664" spans="1:2">
      <c r="A664" t="str">
        <f>COUNTIF($J$8:J664,J664)+10&amp;J664</f>
        <v>21</v>
      </c>
      <c r="B664" t="str">
        <f>COUNTIF($I$8:I664,I664)&amp;I664</f>
        <v>19</v>
      </c>
    </row>
    <row r="665" spans="1:2">
      <c r="A665" t="str">
        <f>COUNTIF($J$8:J665,J665)+10&amp;J665</f>
        <v>21</v>
      </c>
      <c r="B665" t="str">
        <f>COUNTIF($I$8:I665,I665)&amp;I665</f>
        <v>19</v>
      </c>
    </row>
    <row r="666" spans="1:2">
      <c r="A666" t="str">
        <f>COUNTIF($J$8:J666,J666)+10&amp;J666</f>
        <v>21</v>
      </c>
      <c r="B666" t="str">
        <f>COUNTIF($I$8:I666,I666)&amp;I666</f>
        <v>19</v>
      </c>
    </row>
    <row r="667" spans="1:2">
      <c r="A667" t="str">
        <f>COUNTIF($J$8:J667,J667)+10&amp;J667</f>
        <v>21</v>
      </c>
      <c r="B667" t="str">
        <f>COUNTIF($I$8:I667,I667)&amp;I667</f>
        <v>19</v>
      </c>
    </row>
    <row r="668" spans="1:2">
      <c r="A668" t="str">
        <f>COUNTIF($J$8:J668,J668)+10&amp;J668</f>
        <v>21</v>
      </c>
      <c r="B668" t="str">
        <f>COUNTIF($I$8:I668,I668)&amp;I668</f>
        <v>19</v>
      </c>
    </row>
    <row r="669" spans="1:2">
      <c r="A669" t="str">
        <f>COUNTIF($J$8:J669,J669)+10&amp;J669</f>
        <v>21</v>
      </c>
      <c r="B669" t="str">
        <f>COUNTIF($I$8:I669,I669)&amp;I669</f>
        <v>19</v>
      </c>
    </row>
    <row r="670" spans="1:2">
      <c r="A670" t="str">
        <f>COUNTIF($J$8:J670,J670)+10&amp;J670</f>
        <v>21</v>
      </c>
      <c r="B670" t="str">
        <f>COUNTIF($I$8:I670,I670)&amp;I670</f>
        <v>19</v>
      </c>
    </row>
    <row r="671" spans="1:2">
      <c r="A671" t="str">
        <f>COUNTIF($J$8:J671,J671)+10&amp;J671</f>
        <v>21</v>
      </c>
      <c r="B671" t="str">
        <f>COUNTIF($I$8:I671,I671)&amp;I671</f>
        <v>19</v>
      </c>
    </row>
    <row r="672" spans="1:2">
      <c r="A672" t="str">
        <f>COUNTIF($J$8:J672,J672)+10&amp;J672</f>
        <v>21</v>
      </c>
      <c r="B672" t="str">
        <f>COUNTIF($I$8:I672,I672)&amp;I672</f>
        <v>19</v>
      </c>
    </row>
    <row r="673" spans="1:2">
      <c r="A673" t="str">
        <f>COUNTIF($J$8:J673,J673)+10&amp;J673</f>
        <v>21</v>
      </c>
      <c r="B673" t="str">
        <f>COUNTIF($I$8:I673,I673)&amp;I673</f>
        <v>19</v>
      </c>
    </row>
    <row r="674" spans="1:2">
      <c r="A674" t="str">
        <f>COUNTIF($J$8:J674,J674)+10&amp;J674</f>
        <v>21</v>
      </c>
      <c r="B674" t="str">
        <f>COUNTIF($I$8:I674,I674)&amp;I674</f>
        <v>19</v>
      </c>
    </row>
    <row r="675" spans="1:2">
      <c r="A675" t="str">
        <f>COUNTIF($J$8:J675,J675)+10&amp;J675</f>
        <v>21</v>
      </c>
      <c r="B675" t="str">
        <f>COUNTIF($I$8:I675,I675)&amp;I675</f>
        <v>19</v>
      </c>
    </row>
    <row r="676" spans="1:2">
      <c r="A676" t="str">
        <f>COUNTIF($J$8:J676,J676)+10&amp;J676</f>
        <v>21</v>
      </c>
      <c r="B676" t="str">
        <f>COUNTIF($I$8:I676,I676)&amp;I676</f>
        <v>19</v>
      </c>
    </row>
    <row r="677" spans="1:2">
      <c r="A677" t="str">
        <f>COUNTIF($J$8:J677,J677)+10&amp;J677</f>
        <v>21</v>
      </c>
      <c r="B677" t="str">
        <f>COUNTIF($I$8:I677,I677)&amp;I677</f>
        <v>19</v>
      </c>
    </row>
    <row r="678" spans="1:2">
      <c r="A678" t="str">
        <f>COUNTIF($J$8:J678,J678)+10&amp;J678</f>
        <v>21</v>
      </c>
      <c r="B678" t="str">
        <f>COUNTIF($I$8:I678,I678)&amp;I678</f>
        <v>19</v>
      </c>
    </row>
    <row r="679" spans="1:2">
      <c r="A679" t="str">
        <f>COUNTIF($J$8:J679,J679)+10&amp;J679</f>
        <v>21</v>
      </c>
      <c r="B679" t="str">
        <f>COUNTIF($I$8:I679,I679)&amp;I679</f>
        <v>19</v>
      </c>
    </row>
    <row r="680" spans="1:2">
      <c r="A680" t="str">
        <f>COUNTIF($J$8:J680,J680)+10&amp;J680</f>
        <v>21</v>
      </c>
      <c r="B680" t="str">
        <f>COUNTIF($I$8:I680,I680)&amp;I680</f>
        <v>19</v>
      </c>
    </row>
    <row r="681" spans="1:2">
      <c r="A681" t="str">
        <f>COUNTIF($J$8:J681,J681)+10&amp;J681</f>
        <v>21</v>
      </c>
      <c r="B681" t="str">
        <f>COUNTIF($I$8:I681,I681)&amp;I681</f>
        <v>19</v>
      </c>
    </row>
    <row r="682" spans="1:2">
      <c r="A682" t="str">
        <f>COUNTIF($J$8:J682,J682)+10&amp;J682</f>
        <v>21</v>
      </c>
      <c r="B682" t="str">
        <f>COUNTIF($I$8:I682,I682)&amp;I682</f>
        <v>19</v>
      </c>
    </row>
    <row r="683" spans="1:2">
      <c r="A683" t="str">
        <f>COUNTIF($J$8:J683,J683)+10&amp;J683</f>
        <v>21</v>
      </c>
      <c r="B683" t="str">
        <f>COUNTIF($I$8:I683,I683)&amp;I683</f>
        <v>19</v>
      </c>
    </row>
    <row r="684" spans="1:2">
      <c r="A684" t="str">
        <f>COUNTIF($J$8:J684,J684)+10&amp;J684</f>
        <v>21</v>
      </c>
      <c r="B684" t="str">
        <f>COUNTIF($I$8:I684,I684)&amp;I684</f>
        <v>19</v>
      </c>
    </row>
    <row r="685" spans="1:2">
      <c r="A685" t="str">
        <f>COUNTIF($J$8:J685,J685)+10&amp;J685</f>
        <v>21</v>
      </c>
      <c r="B685" t="str">
        <f>COUNTIF($I$8:I685,I685)&amp;I685</f>
        <v>19</v>
      </c>
    </row>
    <row r="686" spans="1:2">
      <c r="A686" t="str">
        <f>COUNTIF($J$8:J686,J686)+10&amp;J686</f>
        <v>21</v>
      </c>
      <c r="B686" t="str">
        <f>COUNTIF($I$8:I686,I686)&amp;I686</f>
        <v>19</v>
      </c>
    </row>
    <row r="687" spans="1:2">
      <c r="A687" t="str">
        <f>COUNTIF($J$8:J687,J687)+10&amp;J687</f>
        <v>21</v>
      </c>
      <c r="B687" t="str">
        <f>COUNTIF($I$8:I687,I687)&amp;I687</f>
        <v>19</v>
      </c>
    </row>
    <row r="688" spans="1:2">
      <c r="A688" t="str">
        <f>COUNTIF($J$8:J688,J688)+10&amp;J688</f>
        <v>21</v>
      </c>
      <c r="B688" t="str">
        <f>COUNTIF($I$8:I688,I688)&amp;I688</f>
        <v>19</v>
      </c>
    </row>
    <row r="689" spans="1:2">
      <c r="A689" t="str">
        <f>COUNTIF($J$8:J689,J689)+10&amp;J689</f>
        <v>21</v>
      </c>
      <c r="B689" t="str">
        <f>COUNTIF($I$8:I689,I689)&amp;I689</f>
        <v>19</v>
      </c>
    </row>
    <row r="690" spans="1:2">
      <c r="A690" t="str">
        <f>COUNTIF($J$8:J690,J690)+10&amp;J690</f>
        <v>21</v>
      </c>
      <c r="B690" t="str">
        <f>COUNTIF($I$8:I690,I690)&amp;I690</f>
        <v>19</v>
      </c>
    </row>
    <row r="691" spans="1:2">
      <c r="A691" t="str">
        <f>COUNTIF($J$8:J691,J691)+10&amp;J691</f>
        <v>21</v>
      </c>
      <c r="B691" t="str">
        <f>COUNTIF($I$8:I691,I691)&amp;I691</f>
        <v>19</v>
      </c>
    </row>
    <row r="692" spans="1:2">
      <c r="A692" t="str">
        <f>COUNTIF($J$8:J692,J692)+10&amp;J692</f>
        <v>21</v>
      </c>
      <c r="B692" t="str">
        <f>COUNTIF($I$8:I692,I692)&amp;I692</f>
        <v>19</v>
      </c>
    </row>
    <row r="693" spans="1:2">
      <c r="A693" t="str">
        <f>COUNTIF($J$8:J693,J693)+10&amp;J693</f>
        <v>21</v>
      </c>
      <c r="B693" t="str">
        <f>COUNTIF($I$8:I693,I693)&amp;I693</f>
        <v>19</v>
      </c>
    </row>
    <row r="694" spans="1:2">
      <c r="A694" t="str">
        <f>COUNTIF($J$8:J694,J694)+10&amp;J694</f>
        <v>21</v>
      </c>
      <c r="B694" t="str">
        <f>COUNTIF($I$8:I694,I694)&amp;I694</f>
        <v>19</v>
      </c>
    </row>
    <row r="695" spans="1:2">
      <c r="A695" t="str">
        <f>COUNTIF($J$8:J695,J695)+10&amp;J695</f>
        <v>21</v>
      </c>
      <c r="B695" t="str">
        <f>COUNTIF($I$8:I695,I695)&amp;I695</f>
        <v>19</v>
      </c>
    </row>
    <row r="696" spans="1:2">
      <c r="A696" t="str">
        <f>COUNTIF($J$8:J696,J696)+10&amp;J696</f>
        <v>21</v>
      </c>
      <c r="B696" t="str">
        <f>COUNTIF($I$8:I696,I696)&amp;I696</f>
        <v>19</v>
      </c>
    </row>
    <row r="697" spans="1:2">
      <c r="A697" t="str">
        <f>COUNTIF($J$8:J697,J697)+10&amp;J697</f>
        <v>21</v>
      </c>
      <c r="B697" t="str">
        <f>COUNTIF($I$8:I697,I697)&amp;I697</f>
        <v>19</v>
      </c>
    </row>
    <row r="698" spans="1:2">
      <c r="A698" t="str">
        <f>COUNTIF($J$8:J698,J698)+10&amp;J698</f>
        <v>21</v>
      </c>
      <c r="B698" t="str">
        <f>COUNTIF($I$8:I698,I698)&amp;I698</f>
        <v>19</v>
      </c>
    </row>
    <row r="699" spans="1:2">
      <c r="A699" t="str">
        <f>COUNTIF($J$8:J699,J699)+10&amp;J699</f>
        <v>21</v>
      </c>
      <c r="B699" t="str">
        <f>COUNTIF($I$8:I699,I699)&amp;I699</f>
        <v>19</v>
      </c>
    </row>
    <row r="700" spans="1:2">
      <c r="A700" t="str">
        <f>COUNTIF($J$8:J700,J700)+10&amp;J700</f>
        <v>21</v>
      </c>
      <c r="B700" t="str">
        <f>COUNTIF($I$8:I700,I700)&amp;I700</f>
        <v>19</v>
      </c>
    </row>
    <row r="701" spans="1:2">
      <c r="A701" t="str">
        <f>COUNTIF($J$8:J701,J701)+10&amp;J701</f>
        <v>21</v>
      </c>
      <c r="B701" t="str">
        <f>COUNTIF($I$8:I701,I701)&amp;I701</f>
        <v>19</v>
      </c>
    </row>
    <row r="702" spans="1:2">
      <c r="A702" t="str">
        <f>COUNTIF($J$8:J702,J702)+10&amp;J702</f>
        <v>21</v>
      </c>
      <c r="B702" t="str">
        <f>COUNTIF($I$8:I702,I702)&amp;I702</f>
        <v>19</v>
      </c>
    </row>
    <row r="703" spans="1:2">
      <c r="A703" t="str">
        <f>COUNTIF($J$8:J703,J703)+10&amp;J703</f>
        <v>21</v>
      </c>
      <c r="B703" t="str">
        <f>COUNTIF($I$8:I703,I703)&amp;I703</f>
        <v>19</v>
      </c>
    </row>
    <row r="704" spans="1:2">
      <c r="A704" t="str">
        <f>COUNTIF($J$8:J704,J704)+10&amp;J704</f>
        <v>21</v>
      </c>
      <c r="B704" t="str">
        <f>COUNTIF($I$8:I704,I704)&amp;I704</f>
        <v>19</v>
      </c>
    </row>
    <row r="705" spans="1:2">
      <c r="A705" t="str">
        <f>COUNTIF($J$8:J705,J705)+10&amp;J705</f>
        <v>21</v>
      </c>
      <c r="B705" t="str">
        <f>COUNTIF($I$8:I705,I705)&amp;I705</f>
        <v>19</v>
      </c>
    </row>
    <row r="706" spans="1:2">
      <c r="A706" t="str">
        <f>COUNTIF($J$8:J706,J706)+10&amp;J706</f>
        <v>21</v>
      </c>
      <c r="B706" t="str">
        <f>COUNTIF($I$8:I706,I706)&amp;I706</f>
        <v>19</v>
      </c>
    </row>
    <row r="707" spans="1:2">
      <c r="A707" t="str">
        <f>COUNTIF($J$8:J707,J707)+10&amp;J707</f>
        <v>21</v>
      </c>
      <c r="B707" t="str">
        <f>COUNTIF($I$8:I707,I707)&amp;I707</f>
        <v>19</v>
      </c>
    </row>
    <row r="708" spans="1:2">
      <c r="A708" t="str">
        <f>COUNTIF($J$8:J708,J708)+10&amp;J708</f>
        <v>21</v>
      </c>
      <c r="B708" t="str">
        <f>COUNTIF($I$8:I708,I708)&amp;I708</f>
        <v>19</v>
      </c>
    </row>
    <row r="709" spans="1:2">
      <c r="A709" t="str">
        <f>COUNTIF($J$8:J709,J709)+10&amp;J709</f>
        <v>21</v>
      </c>
      <c r="B709" t="str">
        <f>COUNTIF($I$8:I709,I709)&amp;I709</f>
        <v>19</v>
      </c>
    </row>
    <row r="710" spans="1:2">
      <c r="A710" t="str">
        <f>COUNTIF($J$8:J710,J710)+10&amp;J710</f>
        <v>21</v>
      </c>
      <c r="B710" t="str">
        <f>COUNTIF($I$8:I710,I710)&amp;I710</f>
        <v>19</v>
      </c>
    </row>
    <row r="711" spans="1:2">
      <c r="A711" t="str">
        <f>COUNTIF($J$8:J711,J711)+10&amp;J711</f>
        <v>21</v>
      </c>
      <c r="B711" t="str">
        <f>COUNTIF($I$8:I711,I711)&amp;I711</f>
        <v>19</v>
      </c>
    </row>
    <row r="712" spans="1:2">
      <c r="A712" t="str">
        <f>COUNTIF($J$8:J712,J712)+10&amp;J712</f>
        <v>21</v>
      </c>
      <c r="B712" t="str">
        <f>COUNTIF($I$8:I712,I712)&amp;I712</f>
        <v>19</v>
      </c>
    </row>
    <row r="713" spans="1:2">
      <c r="A713" t="str">
        <f>COUNTIF($J$8:J713,J713)+10&amp;J713</f>
        <v>21</v>
      </c>
      <c r="B713" t="str">
        <f>COUNTIF($I$8:I713,I713)&amp;I713</f>
        <v>19</v>
      </c>
    </row>
    <row r="714" spans="1:2">
      <c r="A714" t="str">
        <f>COUNTIF($J$8:J714,J714)+10&amp;J714</f>
        <v>21</v>
      </c>
      <c r="B714" t="str">
        <f>COUNTIF($I$8:I714,I714)&amp;I714</f>
        <v>19</v>
      </c>
    </row>
    <row r="715" spans="1:2">
      <c r="A715" t="str">
        <f>COUNTIF($J$8:J715,J715)+10&amp;J715</f>
        <v>21</v>
      </c>
      <c r="B715" t="str">
        <f>COUNTIF($I$8:I715,I715)&amp;I715</f>
        <v>19</v>
      </c>
    </row>
    <row r="716" spans="1:2">
      <c r="A716" t="str">
        <f>COUNTIF($J$8:J716,J716)+10&amp;J716</f>
        <v>21</v>
      </c>
      <c r="B716" t="str">
        <f>COUNTIF($I$8:I716,I716)&amp;I716</f>
        <v>19</v>
      </c>
    </row>
    <row r="717" spans="1:2">
      <c r="A717" t="str">
        <f>COUNTIF($J$8:J717,J717)+10&amp;J717</f>
        <v>21</v>
      </c>
      <c r="B717" t="str">
        <f>COUNTIF($I$8:I717,I717)&amp;I717</f>
        <v>19</v>
      </c>
    </row>
    <row r="718" spans="1:2">
      <c r="A718" t="str">
        <f>COUNTIF($J$8:J718,J718)+10&amp;J718</f>
        <v>21</v>
      </c>
      <c r="B718" t="str">
        <f>COUNTIF($I$8:I718,I718)&amp;I718</f>
        <v>19</v>
      </c>
    </row>
    <row r="719" spans="1:2">
      <c r="A719" t="str">
        <f>COUNTIF($J$8:J719,J719)+10&amp;J719</f>
        <v>21</v>
      </c>
      <c r="B719" t="str">
        <f>COUNTIF($I$8:I719,I719)&amp;I719</f>
        <v>19</v>
      </c>
    </row>
    <row r="720" spans="1:2">
      <c r="A720" t="str">
        <f>COUNTIF($J$8:J720,J720)+10&amp;J720</f>
        <v>21</v>
      </c>
      <c r="B720" t="str">
        <f>COUNTIF($I$8:I720,I720)&amp;I720</f>
        <v>19</v>
      </c>
    </row>
    <row r="721" spans="1:2">
      <c r="A721" t="str">
        <f>COUNTIF($J$8:J721,J721)+10&amp;J721</f>
        <v>21</v>
      </c>
      <c r="B721" t="str">
        <f>COUNTIF($I$8:I721,I721)&amp;I721</f>
        <v>19</v>
      </c>
    </row>
    <row r="722" spans="1:2">
      <c r="A722" t="str">
        <f>COUNTIF($J$8:J722,J722)+10&amp;J722</f>
        <v>21</v>
      </c>
      <c r="B722" t="str">
        <f>COUNTIF($I$8:I722,I722)&amp;I722</f>
        <v>19</v>
      </c>
    </row>
    <row r="723" spans="1:2">
      <c r="A723" t="str">
        <f>COUNTIF($J$8:J723,J723)+10&amp;J723</f>
        <v>21</v>
      </c>
    </row>
  </sheetData>
  <mergeCells count="20">
    <mergeCell ref="E73:J75"/>
    <mergeCell ref="C3:J3"/>
    <mergeCell ref="C4:J4"/>
    <mergeCell ref="L4:N4"/>
    <mergeCell ref="C6:J6"/>
    <mergeCell ref="L6:R6"/>
    <mergeCell ref="E15:J17"/>
    <mergeCell ref="C22:J22"/>
    <mergeCell ref="L24:R24"/>
    <mergeCell ref="L38:R38"/>
    <mergeCell ref="E45:J47"/>
    <mergeCell ref="C52:J52"/>
    <mergeCell ref="C227:J227"/>
    <mergeCell ref="C253:J253"/>
    <mergeCell ref="C79:J79"/>
    <mergeCell ref="E102:J104"/>
    <mergeCell ref="C108:J108"/>
    <mergeCell ref="C137:J137"/>
    <mergeCell ref="C167:J167"/>
    <mergeCell ref="E222:J224"/>
  </mergeCells>
  <conditionalFormatting sqref="U8:U34">
    <cfRule type="cellIs" dxfId="0" priority="1" stopIfTrue="1" operator="equal">
      <formula>"ÇAKIŞMA VAR"</formula>
    </cfRule>
  </conditionalFormatting>
  <dataValidations count="3">
    <dataValidation type="list" allowBlank="1" showInputMessage="1" showErrorMessage="1" sqref="M5">
      <formula1>$T$8:$T$26</formula1>
    </dataValidation>
    <dataValidation allowBlank="1" showInputMessage="1" showErrorMessage="1" promptTitle="DİKKAT" prompt="BU HÜCREYE HİÇ BİR DEĞER GİRMEYİNİZ. YANDAKİ HOCA B GRUBU SÜTUNUNDAKİ HÜCREYE HOCANIN NUMARASINI GİRİNİZ. HOCANIN NUMARASINI ÖZEL İSİMLİ (SOL ALT KÖŞEDE) SAYFADAN ÖĞRENEBİLİRSİNİZ" sqref="J225 J251"/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T20:T21 I225 I251 T23:T26"/>
  </dataValidations>
  <pageMargins left="0.11811023622047245" right="0.19685039370078741" top="0.74803149606299213" bottom="0.74803149606299213" header="0.31496062992125984" footer="0.31496062992125984"/>
  <pageSetup paperSize="9" orientation="landscape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14</xdr:col>
                    <xdr:colOff>0</xdr:colOff>
                    <xdr:row>2</xdr:row>
                    <xdr:rowOff>133350</xdr:rowOff>
                  </from>
                  <to>
                    <xdr:col>17</xdr:col>
                    <xdr:colOff>2038350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workbookViewId="0">
      <selection activeCell="L2" sqref="L2"/>
    </sheetView>
  </sheetViews>
  <sheetFormatPr defaultRowHeight="12.75"/>
  <cols>
    <col min="1" max="1" width="11.140625" customWidth="1"/>
    <col min="2" max="2" width="30.7109375" customWidth="1"/>
    <col min="3" max="3" width="11.7109375" style="79" customWidth="1"/>
    <col min="4" max="4" width="7.7109375" style="30" customWidth="1"/>
    <col min="5" max="5" width="6.140625" customWidth="1"/>
    <col min="6" max="6" width="8.28515625" customWidth="1"/>
    <col min="7" max="7" width="41.5703125" customWidth="1"/>
    <col min="8" max="8" width="37.28515625" customWidth="1"/>
    <col min="9" max="12" width="25.42578125" customWidth="1"/>
  </cols>
  <sheetData>
    <row r="1" spans="1:12" s="82" customFormat="1" ht="30.75" customHeight="1" thickBot="1">
      <c r="A1" s="81" t="str">
        <f>'ÇAĞRI HİZMETLERİ'!B10</f>
        <v xml:space="preserve">DERS KODU  </v>
      </c>
      <c r="B1" s="81" t="str">
        <f>'ÇAĞRI HİZMETLERİ'!C10</f>
        <v>DERSİN ADI</v>
      </c>
      <c r="C1" s="83" t="str">
        <f>'ÇAĞRI HİZMETLERİ'!D10</f>
        <v>TARİH</v>
      </c>
      <c r="D1" s="84" t="str">
        <f>'ÇAĞRI HİZMETLERİ'!E10</f>
        <v>SAAT</v>
      </c>
      <c r="E1" s="81" t="str">
        <f>'ÇAĞRI HİZMETLERİ'!F10</f>
        <v>DERSLİK</v>
      </c>
      <c r="F1" s="81" t="str">
        <f>'ÇAĞRI HİZMETLERİ'!G10</f>
        <v>ÖĞR. SAYISI</v>
      </c>
      <c r="G1" s="81" t="str">
        <f>'ÇAĞRI HİZMETLERİ'!H10</f>
        <v>ÖĞRETİM GÖREVLİSİ</v>
      </c>
      <c r="H1" s="124" t="s">
        <v>390</v>
      </c>
      <c r="I1" s="126" t="s">
        <v>391</v>
      </c>
      <c r="J1" s="126" t="s">
        <v>392</v>
      </c>
      <c r="K1" s="127" t="s">
        <v>393</v>
      </c>
      <c r="L1" s="82" t="s">
        <v>395</v>
      </c>
    </row>
    <row r="2" spans="1:12" s="80" customFormat="1">
      <c r="A2" s="35" t="str">
        <f>'ÇAĞRI HİZMETLERİ'!B14</f>
        <v>ÇM101</v>
      </c>
      <c r="B2" s="35" t="str">
        <f>'ÇAĞRI HİZMETLERİ'!C14</f>
        <v>Genel İşletme</v>
      </c>
      <c r="C2" s="97">
        <f>'ÇAĞRI HİZMETLERİ'!D14</f>
        <v>44985</v>
      </c>
      <c r="D2" s="98">
        <f>'ÇAĞRI HİZMETLERİ'!E14</f>
        <v>0.41666666666666669</v>
      </c>
      <c r="E2" s="35" t="str">
        <f>'ÇAĞRI HİZMETLERİ'!F14</f>
        <v>A202</v>
      </c>
      <c r="F2" s="35">
        <f>'ÇAĞRI HİZMETLERİ'!G14</f>
        <v>0</v>
      </c>
      <c r="G2" s="35" t="str">
        <f>'ÇAĞRI HİZMETLERİ'!H14</f>
        <v>Öğr. Gör. Ömer YILMAZ</v>
      </c>
      <c r="H2" s="35" t="str">
        <f>'ÇAĞRI HİZMETLERİ'!I14</f>
        <v>Öğr. Gör. AslıTOSYALI KARADAĞ</v>
      </c>
      <c r="I2" s="35">
        <f>'ÇAĞRI HİZMETLERİ'!J14</f>
        <v>0</v>
      </c>
      <c r="J2" s="35">
        <f>'ÇAĞRI HİZMETLERİ'!K14</f>
        <v>0</v>
      </c>
      <c r="K2" s="35">
        <f>'ÇAĞRI HİZMETLERİ'!L14</f>
        <v>0</v>
      </c>
      <c r="L2" s="35" t="str">
        <f>'ÇAĞRI HİZMETLERİ'!M14</f>
        <v>Öğr. Gör. Tuğba Cansu TOPALLI</v>
      </c>
    </row>
    <row r="3" spans="1:12" s="80" customFormat="1">
      <c r="A3" s="35" t="str">
        <f>'ÇAĞRI HİZMETLERİ'!B15</f>
        <v>ÇM103</v>
      </c>
      <c r="B3" s="35" t="str">
        <f>'ÇAĞRI HİZMETLERİ'!C15</f>
        <v>Ofis Programları I</v>
      </c>
      <c r="C3" s="97">
        <f>'ÇAĞRI HİZMETLERİ'!D15</f>
        <v>44963</v>
      </c>
      <c r="D3" s="98">
        <f>'ÇAĞRI HİZMETLERİ'!E15</f>
        <v>0.41666666666666669</v>
      </c>
      <c r="E3" s="35">
        <f>'ÇAĞRI HİZMETLERİ'!F15</f>
        <v>0</v>
      </c>
      <c r="F3" s="35">
        <f>'ÇAĞRI HİZMETLERİ'!G15</f>
        <v>0</v>
      </c>
      <c r="G3" s="35" t="str">
        <f>'ÇAĞRI HİZMETLERİ'!H15</f>
        <v>Öğr. Gör. Tuğba Cansu TOPALLI</v>
      </c>
      <c r="H3" s="35">
        <f>'ÇAĞRI HİZMETLERİ'!I15</f>
        <v>0</v>
      </c>
      <c r="I3" s="35">
        <f>'ÇAĞRI HİZMETLERİ'!J15</f>
        <v>0</v>
      </c>
      <c r="J3" s="35">
        <f>'ÇAĞRI HİZMETLERİ'!K15</f>
        <v>0</v>
      </c>
      <c r="K3" s="35">
        <f>'ÇAĞRI HİZMETLERİ'!L15</f>
        <v>0</v>
      </c>
    </row>
    <row r="4" spans="1:12" s="80" customFormat="1">
      <c r="A4" s="35" t="str">
        <f>'ÇAĞRI HİZMETLERİ'!B11</f>
        <v>ÇM105</v>
      </c>
      <c r="B4" s="35" t="str">
        <f>'ÇAĞRI HİZMETLERİ'!C11</f>
        <v>Çağrı Merkezi Yönetimi I</v>
      </c>
      <c r="C4" s="97">
        <f>'ÇAĞRI HİZMETLERİ'!D11</f>
        <v>44959</v>
      </c>
      <c r="D4" s="98">
        <f>'ÇAĞRI HİZMETLERİ'!E11</f>
        <v>0.41666666666666669</v>
      </c>
      <c r="E4" s="35" t="str">
        <f>'ÇAĞRI HİZMETLERİ'!F11</f>
        <v>A202</v>
      </c>
      <c r="F4" s="35">
        <f>'ÇAĞRI HİZMETLERİ'!G11</f>
        <v>33</v>
      </c>
      <c r="G4" s="35" t="str">
        <f>'ÇAĞRI HİZMETLERİ'!H11</f>
        <v>Öğr. Gör. Dursun KIRMEMİŞ</v>
      </c>
      <c r="H4" s="35">
        <f>'ÇAĞRI HİZMETLERİ'!I11</f>
        <v>0</v>
      </c>
      <c r="I4" s="35">
        <f>'ÇAĞRI HİZMETLERİ'!J11</f>
        <v>0</v>
      </c>
      <c r="J4" s="35">
        <f>'ÇAĞRI HİZMETLERİ'!K11</f>
        <v>0</v>
      </c>
      <c r="K4" s="35">
        <f>'ÇAĞRI HİZMETLERİ'!L11</f>
        <v>0</v>
      </c>
    </row>
    <row r="5" spans="1:12" s="80" customFormat="1">
      <c r="A5" s="35" t="str">
        <f>'ÇAĞRI HİZMETLERİ'!B16</f>
        <v>ÇM107</v>
      </c>
      <c r="B5" s="35" t="str">
        <f>'ÇAĞRI HİZMETLERİ'!C16</f>
        <v>Temel Hukuk</v>
      </c>
      <c r="C5" s="97">
        <f>'ÇAĞRI HİZMETLERİ'!D16</f>
        <v>44986</v>
      </c>
      <c r="D5" s="98">
        <f>'ÇAĞRI HİZMETLERİ'!E16</f>
        <v>0.41666666666666669</v>
      </c>
      <c r="E5" s="35" t="str">
        <f>'ÇAĞRI HİZMETLERİ'!F16</f>
        <v>A202</v>
      </c>
      <c r="F5" s="35">
        <f>'ÇAĞRI HİZMETLERİ'!G16</f>
        <v>0</v>
      </c>
      <c r="G5" s="35" t="str">
        <f>'ÇAĞRI HİZMETLERİ'!H16</f>
        <v>Öğr. Gör. Muharrem Selçuk ÖZKAN</v>
      </c>
      <c r="H5" s="35" t="str">
        <f>'ÇAĞRI HİZMETLERİ'!I16</f>
        <v>Öğr. Gör. Seval ŞENGEZER</v>
      </c>
      <c r="I5" s="35">
        <f>'ÇAĞRI HİZMETLERİ'!J16</f>
        <v>0</v>
      </c>
      <c r="J5" s="35">
        <f>'ÇAĞRI HİZMETLERİ'!K16</f>
        <v>0</v>
      </c>
      <c r="K5" s="35">
        <f>'ÇAĞRI HİZMETLERİ'!L16</f>
        <v>0</v>
      </c>
    </row>
    <row r="6" spans="1:12" s="80" customFormat="1">
      <c r="A6" s="35" t="str">
        <f>'ÇAĞRI HİZMETLERİ'!B17</f>
        <v>ÇM113</v>
      </c>
      <c r="B6" s="35" t="str">
        <f>'ÇAĞRI HİZMETLERİ'!C17</f>
        <v>İletişim</v>
      </c>
      <c r="C6" s="97">
        <f>'ÇAĞRI HİZMETLERİ'!D17</f>
        <v>44986</v>
      </c>
      <c r="D6" s="98">
        <f>'ÇAĞRI HİZMETLERİ'!E17</f>
        <v>0.45833333333333331</v>
      </c>
      <c r="E6" s="35" t="str">
        <f>'ÇAĞRI HİZMETLERİ'!F17</f>
        <v>A202</v>
      </c>
      <c r="F6" s="35">
        <f>'ÇAĞRI HİZMETLERİ'!G17</f>
        <v>0</v>
      </c>
      <c r="G6" s="35" t="str">
        <f>'ÇAĞRI HİZMETLERİ'!H17</f>
        <v>Öğr. Gör. Mürsel KAN</v>
      </c>
      <c r="H6" s="35">
        <f>'ÇAĞRI HİZMETLERİ'!I18</f>
        <v>0</v>
      </c>
      <c r="I6" s="35">
        <f>'ÇAĞRI HİZMETLERİ'!J18</f>
        <v>0</v>
      </c>
      <c r="J6" s="35">
        <f>'ÇAĞRI HİZMETLERİ'!K18</f>
        <v>0</v>
      </c>
      <c r="K6" s="35">
        <f>'ÇAĞRI HİZMETLERİ'!L18</f>
        <v>0</v>
      </c>
    </row>
    <row r="7" spans="1:12" s="80" customFormat="1">
      <c r="A7" s="35" t="str">
        <f>'ÇAĞRI HİZMETLERİ'!B13</f>
        <v>ÇM109</v>
      </c>
      <c r="B7" s="35" t="str">
        <f>'ÇAĞRI HİZMETLERİ'!C13</f>
        <v>Müşteri İlişkileri Yönetimi</v>
      </c>
      <c r="C7" s="97">
        <f>'ÇAĞRI HİZMETLERİ'!D13</f>
        <v>44984</v>
      </c>
      <c r="D7" s="98">
        <f>'ÇAĞRI HİZMETLERİ'!E13</f>
        <v>0.41666666666666669</v>
      </c>
      <c r="E7" s="35" t="str">
        <f>'ÇAĞRI HİZMETLERİ'!F13</f>
        <v>A202</v>
      </c>
      <c r="F7" s="35">
        <f>'ÇAĞRI HİZMETLERİ'!G13</f>
        <v>0</v>
      </c>
      <c r="G7" s="35" t="str">
        <f>'ÇAĞRI HİZMETLERİ'!H13</f>
        <v>Öğr. Gör. Elif ATAMAN</v>
      </c>
      <c r="H7" s="35">
        <f>'ÇAĞRI HİZMETLERİ'!I13</f>
        <v>0</v>
      </c>
      <c r="I7" s="35">
        <f>'ÇAĞRI HİZMETLERİ'!J13</f>
        <v>0</v>
      </c>
      <c r="J7" s="35">
        <f>'ÇAĞRI HİZMETLERİ'!K13</f>
        <v>0</v>
      </c>
      <c r="K7" s="35">
        <f>'ÇAĞRI HİZMETLERİ'!L13</f>
        <v>0</v>
      </c>
    </row>
    <row r="8" spans="1:12" s="80" customFormat="1">
      <c r="A8" s="35" t="str">
        <f>'ÇAĞRI HİZMETLERİ'!B12</f>
        <v>ÇM115</v>
      </c>
      <c r="B8" s="35" t="str">
        <f>'ÇAĞRI HİZMETLERİ'!C12</f>
        <v>Genel Ekonomi</v>
      </c>
      <c r="C8" s="97">
        <f>'ÇAĞRI HİZMETLERİ'!D12</f>
        <v>44960</v>
      </c>
      <c r="D8" s="98">
        <f>'ÇAĞRI HİZMETLERİ'!E12</f>
        <v>0.41666666666666669</v>
      </c>
      <c r="E8" s="35" t="str">
        <f>'ÇAĞRI HİZMETLERİ'!F12</f>
        <v>A202</v>
      </c>
      <c r="F8" s="35">
        <f>'ÇAĞRI HİZMETLERİ'!G12</f>
        <v>76</v>
      </c>
      <c r="G8" s="35" t="str">
        <f>'ÇAĞRI HİZMETLERİ'!H12</f>
        <v>Öğr. Gör. Seval ŞENGEZER</v>
      </c>
      <c r="H8" s="35" t="str">
        <f>'ÇAĞRI HİZMETLERİ'!I12</f>
        <v>Öğr. Gör. Muharrem Selçuk ÖZKAN</v>
      </c>
      <c r="I8" s="35">
        <f>'ÇAĞRI HİZMETLERİ'!J12</f>
        <v>0</v>
      </c>
      <c r="J8" s="35">
        <f>'ÇAĞRI HİZMETLERİ'!K12</f>
        <v>0</v>
      </c>
      <c r="K8" s="35">
        <f>'ÇAĞRI HİZMETLERİ'!L12</f>
        <v>0</v>
      </c>
    </row>
    <row r="9" spans="1:12" s="80" customFormat="1">
      <c r="A9" s="35" t="str">
        <f>'ÇAĞRI HİZMETLERİ'!B28</f>
        <v>ÇM201</v>
      </c>
      <c r="B9" s="35" t="str">
        <f>'ÇAĞRI HİZMETLERİ'!C28</f>
        <v>Çağrı Merkezlerinde Öçlme ve Değ.</v>
      </c>
      <c r="C9" s="97">
        <f>'ÇAĞRI HİZMETLERİ'!D28</f>
        <v>44984</v>
      </c>
      <c r="D9" s="98">
        <f>'ÇAĞRI HİZMETLERİ'!E28</f>
        <v>0.58333333333333337</v>
      </c>
      <c r="E9" s="35" t="str">
        <f>'ÇAĞRI HİZMETLERİ'!F28</f>
        <v>A202</v>
      </c>
      <c r="F9" s="35">
        <f>'ÇAĞRI HİZMETLERİ'!G28</f>
        <v>0</v>
      </c>
      <c r="G9" s="35" t="str">
        <f>'ÇAĞRI HİZMETLERİ'!H28</f>
        <v>Öğr. Gör. Dr. Azize Zehra ÇELENLİ BAŞARAN</v>
      </c>
      <c r="H9" s="35">
        <f>'ÇAĞRI HİZMETLERİ'!I28</f>
        <v>0</v>
      </c>
      <c r="I9" s="35">
        <f>'ÇAĞRI HİZMETLERİ'!J28</f>
        <v>0</v>
      </c>
      <c r="J9" s="35">
        <f>'ÇAĞRI HİZMETLERİ'!K28</f>
        <v>0</v>
      </c>
      <c r="K9" s="35">
        <f>'ÇAĞRI HİZMETLERİ'!L28</f>
        <v>0</v>
      </c>
    </row>
    <row r="10" spans="1:12" s="80" customFormat="1">
      <c r="A10" s="35" t="str">
        <f>'ÇAĞRI HİZMETLERİ'!B31</f>
        <v>ÇM205</v>
      </c>
      <c r="B10" s="35" t="str">
        <f>'ÇAĞRI HİZMETLERİ'!C31</f>
        <v>Halkla İlişkiler</v>
      </c>
      <c r="C10" s="97">
        <f>'ÇAĞRI HİZMETLERİ'!D31</f>
        <v>44986</v>
      </c>
      <c r="D10" s="98">
        <f>'ÇAĞRI HİZMETLERİ'!E31</f>
        <v>0.625</v>
      </c>
      <c r="E10" s="35" t="str">
        <f>'ÇAĞRI HİZMETLERİ'!F31</f>
        <v>A202</v>
      </c>
      <c r="F10" s="35">
        <f>'ÇAĞRI HİZMETLERİ'!G31</f>
        <v>0</v>
      </c>
      <c r="G10" s="35" t="str">
        <f>'ÇAĞRI HİZMETLERİ'!H31</f>
        <v>Öğr. Gör. Mürsel KAN</v>
      </c>
      <c r="H10" s="35">
        <f>'ÇAĞRI HİZMETLERİ'!I31</f>
        <v>0</v>
      </c>
      <c r="I10" s="35">
        <f>'ÇAĞRI HİZMETLERİ'!J31</f>
        <v>0</v>
      </c>
      <c r="J10" s="35">
        <f>'ÇAĞRI HİZMETLERİ'!K31</f>
        <v>0</v>
      </c>
      <c r="K10" s="35">
        <f>'ÇAĞRI HİZMETLERİ'!L31</f>
        <v>0</v>
      </c>
    </row>
    <row r="11" spans="1:12" s="80" customFormat="1">
      <c r="A11" s="35" t="str">
        <f>'ÇAĞRI HİZMETLERİ'!B33</f>
        <v>ÇM207</v>
      </c>
      <c r="B11" s="35" t="str">
        <f>'ÇAĞRI HİZMETLERİ'!C33</f>
        <v>Klavye Kullanımı</v>
      </c>
      <c r="C11" s="97">
        <f>'ÇAĞRI HİZMETLERİ'!D33</f>
        <v>44959</v>
      </c>
      <c r="D11" s="98">
        <f>'ÇAĞRI HİZMETLERİ'!E33</f>
        <v>0.625</v>
      </c>
      <c r="E11" s="35" t="str">
        <f>'ÇAĞRI HİZMETLERİ'!F33</f>
        <v>LAB 3</v>
      </c>
      <c r="F11" s="35">
        <f>'ÇAĞRI HİZMETLERİ'!G33</f>
        <v>0</v>
      </c>
      <c r="G11" s="35" t="str">
        <f>'ÇAĞRI HİZMETLERİ'!H33</f>
        <v>Öğr. Gör. Dursun KIRMEMİŞ</v>
      </c>
      <c r="H11" s="35">
        <f>'ÇAĞRI HİZMETLERİ'!I33</f>
        <v>0</v>
      </c>
      <c r="I11" s="35">
        <f>'ÇAĞRI HİZMETLERİ'!J33</f>
        <v>0</v>
      </c>
      <c r="J11" s="35">
        <f>'ÇAĞRI HİZMETLERİ'!K33</f>
        <v>0</v>
      </c>
      <c r="K11" s="35">
        <f>'ÇAĞRI HİZMETLERİ'!L33</f>
        <v>0</v>
      </c>
    </row>
    <row r="12" spans="1:12" s="80" customFormat="1">
      <c r="A12" s="35" t="str">
        <f>'ÇAĞRI HİZMETLERİ'!B27</f>
        <v>ÇM209</v>
      </c>
      <c r="B12" s="35" t="str">
        <f>'ÇAĞRI HİZMETLERİ'!C27</f>
        <v>İnsan Kaynakları Yönetimi</v>
      </c>
      <c r="C12" s="97">
        <f>'ÇAĞRI HİZMETLERİ'!D27</f>
        <v>44960</v>
      </c>
      <c r="D12" s="98">
        <f>'ÇAĞRI HİZMETLERİ'!E27</f>
        <v>0.58333333333333337</v>
      </c>
      <c r="E12" s="35" t="str">
        <f>'ÇAĞRI HİZMETLERİ'!F27</f>
        <v>A202</v>
      </c>
      <c r="F12" s="35">
        <f>'ÇAĞRI HİZMETLERİ'!G27</f>
        <v>6</v>
      </c>
      <c r="G12" s="35" t="str">
        <f>'ÇAĞRI HİZMETLERİ'!H27</f>
        <v>Öğr. Gör. Seval ŞENGEZER</v>
      </c>
      <c r="H12" s="35">
        <f>'ÇAĞRI HİZMETLERİ'!I27</f>
        <v>0</v>
      </c>
      <c r="I12" s="35">
        <f>'ÇAĞRI HİZMETLERİ'!J27</f>
        <v>0</v>
      </c>
      <c r="J12" s="35">
        <f>'ÇAĞRI HİZMETLERİ'!K27</f>
        <v>0</v>
      </c>
      <c r="K12" s="35">
        <f>'ÇAĞRI HİZMETLERİ'!L27</f>
        <v>0</v>
      </c>
    </row>
    <row r="13" spans="1:12" s="80" customFormat="1">
      <c r="A13" s="35" t="str">
        <f>'ÇAĞRI HİZMETLERİ'!B26</f>
        <v>ÇM211</v>
      </c>
      <c r="B13" s="35" t="str">
        <f>'ÇAĞRI HİZMETLERİ'!C26</f>
        <v>Sözel İletişim ve Hitabet</v>
      </c>
      <c r="C13" s="97">
        <f>'ÇAĞRI HİZMETLERİ'!D26</f>
        <v>44959</v>
      </c>
      <c r="D13" s="98">
        <f>'ÇAĞRI HİZMETLERİ'!E26</f>
        <v>0.58333333333333337</v>
      </c>
      <c r="E13" s="35" t="str">
        <f>'ÇAĞRI HİZMETLERİ'!F26</f>
        <v>A202</v>
      </c>
      <c r="F13" s="35">
        <f>'ÇAĞRI HİZMETLERİ'!G26</f>
        <v>14</v>
      </c>
      <c r="G13" s="35" t="str">
        <f>'ÇAĞRI HİZMETLERİ'!H26</f>
        <v>Öğr. Gör. Dursun KIRMEMİŞ</v>
      </c>
      <c r="H13" s="35">
        <f>'ÇAĞRI HİZMETLERİ'!I26</f>
        <v>0</v>
      </c>
      <c r="I13" s="35">
        <f>'ÇAĞRI HİZMETLERİ'!J26</f>
        <v>0</v>
      </c>
      <c r="J13" s="35">
        <f>'ÇAĞRI HİZMETLERİ'!K26</f>
        <v>0</v>
      </c>
      <c r="K13" s="35">
        <f>'ÇAĞRI HİZMETLERİ'!L26</f>
        <v>0</v>
      </c>
    </row>
    <row r="14" spans="1:12" s="80" customFormat="1">
      <c r="A14" s="35" t="str">
        <f>'ÇAĞRI HİZMETLERİ'!B32</f>
        <v>ÇM223</v>
      </c>
      <c r="B14" s="35" t="str">
        <f>'ÇAĞRI HİZMETLERİ'!C32</f>
        <v>Çağrı Alma Teknikleri</v>
      </c>
      <c r="C14" s="97">
        <f>'ÇAĞRI HİZMETLERİ'!D32</f>
        <v>44986</v>
      </c>
      <c r="D14" s="98">
        <f>'ÇAĞRI HİZMETLERİ'!E32</f>
        <v>0.58333333333333337</v>
      </c>
      <c r="E14" s="35" t="str">
        <f>'ÇAĞRI HİZMETLERİ'!F32</f>
        <v>A202</v>
      </c>
      <c r="F14" s="35">
        <f>'ÇAĞRI HİZMETLERİ'!G32</f>
        <v>0</v>
      </c>
      <c r="G14" s="35" t="str">
        <f>'ÇAĞRI HİZMETLERİ'!H32</f>
        <v>Öğr. Gör. Dursun KIRMEMİŞ</v>
      </c>
      <c r="H14" s="35">
        <f>'ÇAĞRI HİZMETLERİ'!I32</f>
        <v>0</v>
      </c>
      <c r="I14" s="35">
        <f>'ÇAĞRI HİZMETLERİ'!J32</f>
        <v>0</v>
      </c>
      <c r="J14" s="35">
        <f>'ÇAĞRI HİZMETLERİ'!K32</f>
        <v>0</v>
      </c>
      <c r="K14" s="35">
        <f>'ÇAĞRI HİZMETLERİ'!L32</f>
        <v>0</v>
      </c>
    </row>
    <row r="15" spans="1:12" s="80" customFormat="1">
      <c r="A15" s="35" t="str">
        <f>'ÇAĞRI HİZMETLERİ'!B30</f>
        <v>ÇM213</v>
      </c>
      <c r="B15" s="35" t="str">
        <f>'ÇAĞRI HİZMETLERİ'!C30</f>
        <v>Finansal Yatırım Araçları</v>
      </c>
      <c r="C15" s="97">
        <f>'ÇAĞRI HİZMETLERİ'!D30</f>
        <v>44959</v>
      </c>
      <c r="D15" s="98">
        <f>'ÇAĞRI HİZMETLERİ'!E30</f>
        <v>0.54166666666666663</v>
      </c>
      <c r="E15" s="35" t="str">
        <f>'ÇAĞRI HİZMETLERİ'!F30</f>
        <v>A202</v>
      </c>
      <c r="F15" s="35">
        <f>'ÇAĞRI HİZMETLERİ'!G30</f>
        <v>0</v>
      </c>
      <c r="G15" s="35" t="str">
        <f>'ÇAĞRI HİZMETLERİ'!H30</f>
        <v>Öğr. Gör. Dr. Azize Zehra ÇELENLİ BAŞARAN</v>
      </c>
      <c r="H15" s="35" t="str">
        <f>'ÇAĞRI HİZMETLERİ'!I30</f>
        <v>Öğr. Gör. Tunahan BİLGİN</v>
      </c>
      <c r="I15" s="35">
        <f>'ÇAĞRI HİZMETLERİ'!J30</f>
        <v>0</v>
      </c>
      <c r="J15" s="35">
        <f>'ÇAĞRI HİZMETLERİ'!K30</f>
        <v>0</v>
      </c>
      <c r="K15" s="35">
        <f>'ÇAĞRI HİZMETLERİ'!L30</f>
        <v>0</v>
      </c>
    </row>
    <row r="16" spans="1:12" s="80" customFormat="1">
      <c r="A16" s="35" t="str">
        <f>'ÇAĞRI HİZMETLERİ'!B29</f>
        <v>ÇM215</v>
      </c>
      <c r="B16" s="35" t="str">
        <f>'ÇAĞRI HİZMETLERİ'!C29</f>
        <v>Pazarlama</v>
      </c>
      <c r="C16" s="97">
        <f>'ÇAĞRI HİZMETLERİ'!D29</f>
        <v>44985</v>
      </c>
      <c r="D16" s="98">
        <f>'ÇAĞRI HİZMETLERİ'!E29</f>
        <v>0.58333333333333337</v>
      </c>
      <c r="E16" s="35" t="str">
        <f>'ÇAĞRI HİZMETLERİ'!F29</f>
        <v>A202</v>
      </c>
      <c r="F16" s="35">
        <f>'ÇAĞRI HİZMETLERİ'!G29</f>
        <v>0</v>
      </c>
      <c r="G16" s="35" t="str">
        <f>'ÇAĞRI HİZMETLERİ'!H29</f>
        <v>Öğr. Gör. Ömer YILMAZ</v>
      </c>
      <c r="H16" s="35">
        <f>'ÇAĞRI HİZMETLERİ'!I29</f>
        <v>0</v>
      </c>
      <c r="I16" s="35">
        <f>'ÇAĞRI HİZMETLERİ'!J29</f>
        <v>0</v>
      </c>
      <c r="J16" s="35">
        <f>'ÇAĞRI HİZMETLERİ'!K29</f>
        <v>0</v>
      </c>
      <c r="K16" s="35">
        <f>'ÇAĞRI HİZMETLERİ'!L29</f>
        <v>0</v>
      </c>
    </row>
    <row r="17" spans="1:11" s="80" customFormat="1">
      <c r="A17" s="35" t="str">
        <f>'ÇAĞRI HİZMETLERİ'!B25</f>
        <v>ÇM217</v>
      </c>
      <c r="B17" s="35" t="str">
        <f>'ÇAĞRI HİZMETLERİ'!C25</f>
        <v>Temel Bankacılık ve Sig. Hizm.</v>
      </c>
      <c r="C17" s="97">
        <f>'ÇAĞRI HİZMETLERİ'!D25</f>
        <v>44963</v>
      </c>
      <c r="D17" s="98">
        <f>'ÇAĞRI HİZMETLERİ'!E25</f>
        <v>0.58333333333333337</v>
      </c>
      <c r="E17" s="35" t="str">
        <f>'ÇAĞRI HİZMETLERİ'!F25</f>
        <v>A202</v>
      </c>
      <c r="F17" s="35">
        <f>'ÇAĞRI HİZMETLERİ'!G25</f>
        <v>19</v>
      </c>
      <c r="G17" s="35" t="str">
        <f>'ÇAĞRI HİZMETLERİ'!H25</f>
        <v>Öğr. Gör. Tunahan BİLGİN</v>
      </c>
      <c r="H17" s="35" t="str">
        <f>'ÇAĞRI HİZMETLERİ'!I25</f>
        <v>Öğr. Gör. Sema BİLGİLİ</v>
      </c>
      <c r="I17" s="35">
        <f>'ÇAĞRI HİZMETLERİ'!J25</f>
        <v>0</v>
      </c>
      <c r="J17" s="35">
        <f>'ÇAĞRI HİZMETLERİ'!K25</f>
        <v>0</v>
      </c>
      <c r="K17" s="35">
        <f>'ÇAĞRI HİZMETLERİ'!L25</f>
        <v>0</v>
      </c>
    </row>
    <row r="18" spans="1:11" s="80" customFormat="1">
      <c r="A18" s="87" t="e">
        <f>#REF!</f>
        <v>#REF!</v>
      </c>
      <c r="B18" s="87" t="e">
        <f>#REF!</f>
        <v>#REF!</v>
      </c>
      <c r="C18" s="88" t="e">
        <f>#REF!</f>
        <v>#REF!</v>
      </c>
      <c r="D18" s="99" t="e">
        <f>#REF!</f>
        <v>#REF!</v>
      </c>
      <c r="E18" s="87" t="e">
        <f>#REF!</f>
        <v>#REF!</v>
      </c>
      <c r="F18" s="87" t="e">
        <f>#REF!</f>
        <v>#REF!</v>
      </c>
      <c r="G18" s="87" t="e">
        <f>#REF!</f>
        <v>#REF!</v>
      </c>
      <c r="H18" s="87" t="e">
        <f>#REF!</f>
        <v>#REF!</v>
      </c>
    </row>
    <row r="19" spans="1:11" s="80" customFormat="1">
      <c r="A19" s="87" t="e">
        <f>#REF!</f>
        <v>#REF!</v>
      </c>
      <c r="B19" s="87" t="e">
        <f>#REF!</f>
        <v>#REF!</v>
      </c>
      <c r="C19" s="88" t="e">
        <f>#REF!</f>
        <v>#REF!</v>
      </c>
      <c r="D19" s="99" t="e">
        <f>#REF!</f>
        <v>#REF!</v>
      </c>
      <c r="E19" s="87" t="e">
        <f>#REF!</f>
        <v>#REF!</v>
      </c>
      <c r="F19" s="87" t="e">
        <f>#REF!</f>
        <v>#REF!</v>
      </c>
      <c r="G19" s="87" t="e">
        <f>#REF!</f>
        <v>#REF!</v>
      </c>
      <c r="H19" s="87" t="e">
        <f>#REF!</f>
        <v>#REF!</v>
      </c>
    </row>
    <row r="20" spans="1:11" s="80" customFormat="1">
      <c r="A20" s="87" t="e">
        <f>#REF!</f>
        <v>#REF!</v>
      </c>
      <c r="B20" s="87" t="e">
        <f>#REF!</f>
        <v>#REF!</v>
      </c>
      <c r="C20" s="88" t="e">
        <f>#REF!</f>
        <v>#REF!</v>
      </c>
      <c r="D20" s="99" t="e">
        <f>#REF!</f>
        <v>#REF!</v>
      </c>
      <c r="E20" s="87" t="e">
        <f>#REF!</f>
        <v>#REF!</v>
      </c>
      <c r="F20" s="87" t="e">
        <f>#REF!</f>
        <v>#REF!</v>
      </c>
      <c r="G20" s="87" t="e">
        <f>#REF!</f>
        <v>#REF!</v>
      </c>
      <c r="H20" s="87" t="e">
        <f>#REF!</f>
        <v>#REF!</v>
      </c>
    </row>
    <row r="21" spans="1:11">
      <c r="A21" s="87" t="e">
        <f>#REF!</f>
        <v>#REF!</v>
      </c>
      <c r="B21" s="87" t="e">
        <f>#REF!</f>
        <v>#REF!</v>
      </c>
      <c r="C21" s="88" t="e">
        <f>#REF!</f>
        <v>#REF!</v>
      </c>
      <c r="D21" s="99" t="e">
        <f>#REF!</f>
        <v>#REF!</v>
      </c>
      <c r="E21" s="87" t="e">
        <f>#REF!</f>
        <v>#REF!</v>
      </c>
      <c r="F21" s="87" t="e">
        <f>#REF!</f>
        <v>#REF!</v>
      </c>
      <c r="G21" s="87" t="e">
        <f>#REF!</f>
        <v>#REF!</v>
      </c>
      <c r="H21" s="87" t="e">
        <f>#REF!</f>
        <v>#REF!</v>
      </c>
    </row>
    <row r="22" spans="1:11">
      <c r="A22" s="87" t="e">
        <f>#REF!</f>
        <v>#REF!</v>
      </c>
      <c r="B22" s="87" t="e">
        <f>#REF!</f>
        <v>#REF!</v>
      </c>
      <c r="C22" s="88" t="e">
        <f>#REF!</f>
        <v>#REF!</v>
      </c>
      <c r="D22" s="99" t="e">
        <f>#REF!</f>
        <v>#REF!</v>
      </c>
      <c r="E22" s="87" t="e">
        <f>#REF!</f>
        <v>#REF!</v>
      </c>
      <c r="F22" s="87" t="e">
        <f>#REF!</f>
        <v>#REF!</v>
      </c>
      <c r="G22" s="87" t="e">
        <f>#REF!</f>
        <v>#REF!</v>
      </c>
      <c r="H22" s="87" t="e">
        <f>#REF!</f>
        <v>#REF!</v>
      </c>
    </row>
    <row r="23" spans="1:11">
      <c r="A23" s="87" t="e">
        <f>#REF!</f>
        <v>#REF!</v>
      </c>
      <c r="B23" s="87" t="e">
        <f>#REF!</f>
        <v>#REF!</v>
      </c>
      <c r="C23" s="88" t="e">
        <f>#REF!</f>
        <v>#REF!</v>
      </c>
      <c r="D23" s="99" t="e">
        <f>#REF!</f>
        <v>#REF!</v>
      </c>
      <c r="E23" s="87" t="e">
        <f>#REF!</f>
        <v>#REF!</v>
      </c>
      <c r="F23" s="87" t="e">
        <f>#REF!</f>
        <v>#REF!</v>
      </c>
      <c r="G23" s="87" t="e">
        <f>#REF!</f>
        <v>#REF!</v>
      </c>
      <c r="H23" s="87" t="e">
        <f>#REF!</f>
        <v>#REF!</v>
      </c>
    </row>
    <row r="24" spans="1:11">
      <c r="A24" s="87" t="e">
        <f>#REF!</f>
        <v>#REF!</v>
      </c>
      <c r="B24" s="87" t="e">
        <f>#REF!</f>
        <v>#REF!</v>
      </c>
      <c r="C24" s="88" t="e">
        <f>#REF!</f>
        <v>#REF!</v>
      </c>
      <c r="D24" s="99" t="e">
        <f>#REF!</f>
        <v>#REF!</v>
      </c>
      <c r="E24" s="87" t="e">
        <f>#REF!</f>
        <v>#REF!</v>
      </c>
      <c r="F24" s="87" t="e">
        <f>#REF!</f>
        <v>#REF!</v>
      </c>
      <c r="G24" s="87" t="e">
        <f>#REF!</f>
        <v>#REF!</v>
      </c>
      <c r="H24" s="87" t="e">
        <f>#REF!</f>
        <v>#REF!</v>
      </c>
    </row>
    <row r="25" spans="1:11">
      <c r="A25" s="87" t="e">
        <f>#REF!</f>
        <v>#REF!</v>
      </c>
      <c r="B25" s="87" t="e">
        <f>#REF!</f>
        <v>#REF!</v>
      </c>
      <c r="C25" s="88" t="e">
        <f>#REF!</f>
        <v>#REF!</v>
      </c>
      <c r="D25" s="99" t="e">
        <f>#REF!</f>
        <v>#REF!</v>
      </c>
      <c r="E25" s="87" t="e">
        <f>#REF!</f>
        <v>#REF!</v>
      </c>
      <c r="F25" s="87" t="e">
        <f>#REF!</f>
        <v>#REF!</v>
      </c>
      <c r="G25" s="87" t="e">
        <f>#REF!</f>
        <v>#REF!</v>
      </c>
      <c r="H25" s="87" t="e">
        <f>#REF!</f>
        <v>#REF!</v>
      </c>
    </row>
    <row r="26" spans="1:11">
      <c r="A26" s="87" t="e">
        <f>#REF!</f>
        <v>#REF!</v>
      </c>
      <c r="B26" s="87" t="e">
        <f>#REF!</f>
        <v>#REF!</v>
      </c>
      <c r="C26" s="88" t="e">
        <f>#REF!</f>
        <v>#REF!</v>
      </c>
      <c r="D26" s="99" t="e">
        <f>#REF!</f>
        <v>#REF!</v>
      </c>
      <c r="E26" s="87" t="e">
        <f>#REF!</f>
        <v>#REF!</v>
      </c>
      <c r="F26" s="87" t="e">
        <f>#REF!</f>
        <v>#REF!</v>
      </c>
      <c r="G26" s="87" t="e">
        <f>#REF!</f>
        <v>#REF!</v>
      </c>
      <c r="H26" s="87" t="e">
        <f>#REF!</f>
        <v>#REF!</v>
      </c>
    </row>
    <row r="27" spans="1:11">
      <c r="A27" s="87" t="e">
        <f>#REF!</f>
        <v>#REF!</v>
      </c>
      <c r="B27" s="87" t="e">
        <f>#REF!</f>
        <v>#REF!</v>
      </c>
      <c r="C27" s="88" t="e">
        <f>#REF!</f>
        <v>#REF!</v>
      </c>
      <c r="D27" s="99" t="e">
        <f>#REF!</f>
        <v>#REF!</v>
      </c>
      <c r="E27" s="87" t="e">
        <f>#REF!</f>
        <v>#REF!</v>
      </c>
      <c r="F27" s="87" t="e">
        <f>#REF!</f>
        <v>#REF!</v>
      </c>
      <c r="G27" s="87" t="e">
        <f>#REF!</f>
        <v>#REF!</v>
      </c>
      <c r="H27" s="87" t="e">
        <f>#REF!</f>
        <v>#REF!</v>
      </c>
    </row>
    <row r="28" spans="1:11">
      <c r="A28" s="87" t="e">
        <f>#REF!</f>
        <v>#REF!</v>
      </c>
      <c r="B28" s="87" t="e">
        <f>#REF!</f>
        <v>#REF!</v>
      </c>
      <c r="C28" s="88" t="e">
        <f>#REF!</f>
        <v>#REF!</v>
      </c>
      <c r="D28" s="99" t="e">
        <f>#REF!</f>
        <v>#REF!</v>
      </c>
      <c r="E28" s="87" t="e">
        <f>#REF!</f>
        <v>#REF!</v>
      </c>
      <c r="F28" s="87" t="e">
        <f>#REF!</f>
        <v>#REF!</v>
      </c>
      <c r="G28" s="87" t="e">
        <f>#REF!</f>
        <v>#REF!</v>
      </c>
      <c r="H28" s="87" t="e">
        <f>#REF!</f>
        <v>#REF!</v>
      </c>
    </row>
    <row r="29" spans="1:11">
      <c r="A29" s="87" t="e">
        <f>#REF!</f>
        <v>#REF!</v>
      </c>
      <c r="B29" s="87" t="e">
        <f>#REF!</f>
        <v>#REF!</v>
      </c>
      <c r="C29" s="88" t="e">
        <f>#REF!</f>
        <v>#REF!</v>
      </c>
      <c r="D29" s="99" t="e">
        <f>#REF!</f>
        <v>#REF!</v>
      </c>
      <c r="E29" s="87" t="e">
        <f>#REF!</f>
        <v>#REF!</v>
      </c>
      <c r="F29" s="87" t="e">
        <f>#REF!</f>
        <v>#REF!</v>
      </c>
      <c r="G29" s="87" t="e">
        <f>#REF!</f>
        <v>#REF!</v>
      </c>
      <c r="H29" s="87" t="e">
        <f>#REF!</f>
        <v>#REF!</v>
      </c>
    </row>
    <row r="30" spans="1:11">
      <c r="A30" s="87" t="e">
        <f>#REF!</f>
        <v>#REF!</v>
      </c>
      <c r="B30" s="87" t="e">
        <f>#REF!</f>
        <v>#REF!</v>
      </c>
      <c r="C30" s="88" t="e">
        <f>#REF!</f>
        <v>#REF!</v>
      </c>
      <c r="D30" s="99" t="e">
        <f>#REF!</f>
        <v>#REF!</v>
      </c>
      <c r="E30" s="87" t="e">
        <f>#REF!</f>
        <v>#REF!</v>
      </c>
      <c r="F30" s="87" t="e">
        <f>#REF!</f>
        <v>#REF!</v>
      </c>
      <c r="G30" s="87" t="e">
        <f>#REF!</f>
        <v>#REF!</v>
      </c>
      <c r="H30" s="87" t="e">
        <f>#REF!</f>
        <v>#REF!</v>
      </c>
    </row>
    <row r="31" spans="1:11">
      <c r="A31" s="87" t="e">
        <f>#REF!</f>
        <v>#REF!</v>
      </c>
      <c r="B31" s="87" t="e">
        <f>#REF!</f>
        <v>#REF!</v>
      </c>
      <c r="C31" s="88" t="e">
        <f>#REF!</f>
        <v>#REF!</v>
      </c>
      <c r="D31" s="99" t="e">
        <f>#REF!</f>
        <v>#REF!</v>
      </c>
      <c r="E31" s="87" t="e">
        <f>#REF!</f>
        <v>#REF!</v>
      </c>
      <c r="F31" s="87" t="e">
        <f>#REF!</f>
        <v>#REF!</v>
      </c>
      <c r="G31" s="87" t="e">
        <f>#REF!</f>
        <v>#REF!</v>
      </c>
      <c r="H31" s="87" t="e">
        <f>#REF!</f>
        <v>#REF!</v>
      </c>
    </row>
    <row r="32" spans="1:11">
      <c r="A32" s="87" t="e">
        <f>#REF!</f>
        <v>#REF!</v>
      </c>
      <c r="B32" s="87" t="e">
        <f>#REF!</f>
        <v>#REF!</v>
      </c>
      <c r="C32" s="88" t="e">
        <f>#REF!</f>
        <v>#REF!</v>
      </c>
      <c r="D32" s="99" t="e">
        <f>#REF!</f>
        <v>#REF!</v>
      </c>
      <c r="E32" s="87" t="e">
        <f>#REF!</f>
        <v>#REF!</v>
      </c>
      <c r="F32" s="87" t="e">
        <f>#REF!</f>
        <v>#REF!</v>
      </c>
      <c r="G32" s="87" t="e">
        <f>#REF!</f>
        <v>#REF!</v>
      </c>
      <c r="H32" s="87" t="e">
        <f>#REF!</f>
        <v>#REF!</v>
      </c>
    </row>
    <row r="33" spans="1:8" s="85" customFormat="1">
      <c r="A33" s="87" t="e">
        <f>#REF!</f>
        <v>#REF!</v>
      </c>
      <c r="B33" s="87" t="e">
        <f>#REF!</f>
        <v>#REF!</v>
      </c>
      <c r="C33" s="88" t="e">
        <f>#REF!</f>
        <v>#REF!</v>
      </c>
      <c r="D33" s="99" t="e">
        <f>#REF!</f>
        <v>#REF!</v>
      </c>
      <c r="E33" s="87" t="e">
        <f>#REF!</f>
        <v>#REF!</v>
      </c>
      <c r="F33" s="87" t="e">
        <f>#REF!</f>
        <v>#REF!</v>
      </c>
      <c r="G33" s="87" t="e">
        <f>#REF!</f>
        <v>#REF!</v>
      </c>
      <c r="H33" s="87" t="e">
        <f>#REF!</f>
        <v>#REF!</v>
      </c>
    </row>
    <row r="34" spans="1:8" s="85" customFormat="1">
      <c r="A34" s="35" t="str">
        <f>'SOSYAL GÜVENLİK'!B11</f>
        <v>SGP101</v>
      </c>
      <c r="B34" s="35" t="str">
        <f>'SOSYAL GÜVENLİK'!C11</f>
        <v>Sosyal Politikaya Giriş</v>
      </c>
      <c r="C34" s="97">
        <f>'SOSYAL GÜVENLİK'!D11</f>
        <v>44960</v>
      </c>
      <c r="D34" s="98">
        <f>'SOSYAL GÜVENLİK'!E11</f>
        <v>0.5</v>
      </c>
      <c r="E34" s="35" t="str">
        <f>'SOSYAL GÜVENLİK'!F11</f>
        <v>A-202</v>
      </c>
      <c r="F34" s="35">
        <f>'SOSYAL GÜVENLİK'!G11</f>
        <v>80</v>
      </c>
      <c r="G34" s="35" t="str">
        <f>'SOSYAL GÜVENLİK'!H11</f>
        <v>Öğr. Gör. Mustafa SOLMAZ</v>
      </c>
      <c r="H34" s="35" t="str">
        <f>'SOSYAL GÜVENLİK'!I11</f>
        <v>Öğr. Gör. Seval ŞENGEZER</v>
      </c>
    </row>
    <row r="35" spans="1:8" s="85" customFormat="1">
      <c r="A35" s="35" t="str">
        <f>'SOSYAL GÜVENLİK'!B15</f>
        <v>SGP103</v>
      </c>
      <c r="B35" s="35" t="str">
        <f>'SOSYAL GÜVENLİK'!C15</f>
        <v>Genel İşletme</v>
      </c>
      <c r="C35" s="97">
        <f>'SOSYAL GÜVENLİK'!D15</f>
        <v>44985</v>
      </c>
      <c r="D35" s="98">
        <f>'SOSYAL GÜVENLİK'!E15</f>
        <v>0.375</v>
      </c>
      <c r="E35" s="35" t="str">
        <f>'SOSYAL GÜVENLİK'!F15</f>
        <v>A-202</v>
      </c>
      <c r="F35" s="35">
        <f>'SOSYAL GÜVENLİK'!G15</f>
        <v>0</v>
      </c>
      <c r="G35" s="35" t="str">
        <f>'SOSYAL GÜVENLİK'!H15</f>
        <v>Öğr. Gör. Ömer YILMAZ</v>
      </c>
      <c r="H35" s="35" t="str">
        <f>'SOSYAL GÜVENLİK'!I15</f>
        <v>Öğr. Gör. Tuğba Cansu TOPALLI</v>
      </c>
    </row>
    <row r="36" spans="1:8" s="85" customFormat="1">
      <c r="A36" s="35" t="str">
        <f>'SOSYAL GÜVENLİK'!B12</f>
        <v>SGP105</v>
      </c>
      <c r="B36" s="35" t="str">
        <f>'SOSYAL GÜVENLİK'!C12</f>
        <v>Genel Muhasebe I</v>
      </c>
      <c r="C36" s="97">
        <f>'SOSYAL GÜVENLİK'!D12</f>
        <v>44963</v>
      </c>
      <c r="D36" s="98">
        <f>'SOSYAL GÜVENLİK'!E12</f>
        <v>0.375</v>
      </c>
      <c r="E36" s="35" t="str">
        <f>'SOSYAL GÜVENLİK'!F12</f>
        <v>A-202</v>
      </c>
      <c r="F36" s="35">
        <f>'SOSYAL GÜVENLİK'!G12</f>
        <v>109</v>
      </c>
      <c r="G36" s="35" t="str">
        <f>'SOSYAL GÜVENLİK'!H12</f>
        <v>Öğr. Gör. Turgay YAVUZARSLAN</v>
      </c>
      <c r="H36" s="35" t="str">
        <f>'SOSYAL GÜVENLİK'!I12</f>
        <v>Öğr. Gör. Emre ENGİN</v>
      </c>
    </row>
    <row r="37" spans="1:8" s="85" customFormat="1">
      <c r="A37" s="35" t="str">
        <f>'SOSYAL GÜVENLİK'!B14</f>
        <v>SGP107</v>
      </c>
      <c r="B37" s="35" t="str">
        <f>'SOSYAL GÜVENLİK'!C14</f>
        <v>Mikro İktisat</v>
      </c>
      <c r="C37" s="97">
        <f>'SOSYAL GÜVENLİK'!D14</f>
        <v>44960</v>
      </c>
      <c r="D37" s="98">
        <f>'SOSYAL GÜVENLİK'!E14</f>
        <v>0.375</v>
      </c>
      <c r="E37" s="35">
        <f>'SOSYAL GÜVENLİK'!F14</f>
        <v>0</v>
      </c>
      <c r="F37" s="35">
        <f>'SOSYAL GÜVENLİK'!G14</f>
        <v>0</v>
      </c>
      <c r="G37" s="35" t="str">
        <f>'SOSYAL GÜVENLİK'!H14</f>
        <v>Öğr. Gör. Seval ŞENGEZER</v>
      </c>
      <c r="H37" s="35" t="str">
        <f>'SOSYAL GÜVENLİK'!I14</f>
        <v>Öğr. Gör. Dr. Azize Zehra ÇELENLİ BAŞARAN</v>
      </c>
    </row>
    <row r="38" spans="1:8" s="85" customFormat="1">
      <c r="A38" s="35" t="str">
        <f>'SOSYAL GÜVENLİK'!B16</f>
        <v>SGP109</v>
      </c>
      <c r="B38" s="35" t="str">
        <f>'SOSYAL GÜVENLİK'!C16</f>
        <v>Mesleki Matematik</v>
      </c>
      <c r="C38" s="97">
        <f>'SOSYAL GÜVENLİK'!D16</f>
        <v>44959</v>
      </c>
      <c r="D38" s="98">
        <f>'SOSYAL GÜVENLİK'!E16</f>
        <v>0.375</v>
      </c>
      <c r="E38" s="35">
        <f>'SOSYAL GÜVENLİK'!F16</f>
        <v>0</v>
      </c>
      <c r="F38" s="35">
        <f>'SOSYAL GÜVENLİK'!G16</f>
        <v>0</v>
      </c>
      <c r="G38" s="35" t="str">
        <f>'SOSYAL GÜVENLİK'!H16</f>
        <v>Dr. Öğretim Üyesi EVREN ERGÜN</v>
      </c>
      <c r="H38" s="35" t="str">
        <f>'SOSYAL GÜVENLİK'!I16</f>
        <v>Öğr. Gör. Emre ENGİN</v>
      </c>
    </row>
    <row r="39" spans="1:8" s="85" customFormat="1">
      <c r="A39" s="35" t="str">
        <f>'SOSYAL GÜVENLİK'!B17</f>
        <v>SGP111</v>
      </c>
      <c r="B39" s="35" t="str">
        <f>'SOSYAL GÜVENLİK'!C17</f>
        <v>Temel Hukuk</v>
      </c>
      <c r="C39" s="97">
        <f>'SOSYAL GÜVENLİK'!D17</f>
        <v>44986</v>
      </c>
      <c r="D39" s="98">
        <f>'SOSYAL GÜVENLİK'!E17</f>
        <v>0.375</v>
      </c>
      <c r="E39" s="35" t="str">
        <f>'SOSYAL GÜVENLİK'!F17</f>
        <v>A-202</v>
      </c>
      <c r="F39" s="35">
        <f>'SOSYAL GÜVENLİK'!G17</f>
        <v>0</v>
      </c>
      <c r="G39" s="35" t="str">
        <f>'SOSYAL GÜVENLİK'!H17</f>
        <v>Öğr. Gör. Muharrem Selçuk ÖZKAN</v>
      </c>
      <c r="H39" s="35" t="str">
        <f>'SOSYAL GÜVENLİK'!I17</f>
        <v>Öğr. Gör. Sema BİLGİLİ</v>
      </c>
    </row>
    <row r="40" spans="1:8" s="85" customFormat="1">
      <c r="A40" s="35" t="str">
        <f>'SOSYAL GÜVENLİK'!B22</f>
        <v>SGP201</v>
      </c>
      <c r="B40" s="35" t="str">
        <f>'SOSYAL GÜVENLİK'!C22</f>
        <v>Paket Programlar</v>
      </c>
      <c r="C40" s="97">
        <f>'SOSYAL GÜVENLİK'!D22</f>
        <v>44984</v>
      </c>
      <c r="D40" s="98">
        <f>'SOSYAL GÜVENLİK'!E22</f>
        <v>0.54166666666666663</v>
      </c>
      <c r="E40" s="35" t="str">
        <f>'SOSYAL GÜVENLİK'!F22</f>
        <v>A-202</v>
      </c>
      <c r="F40" s="35">
        <f>'SOSYAL GÜVENLİK'!G22</f>
        <v>0</v>
      </c>
      <c r="G40" s="35" t="str">
        <f>'SOSYAL GÜVENLİK'!H22</f>
        <v>Öğr. Gör. Abdulkadir ERYILMAZ</v>
      </c>
      <c r="H40" s="35" t="str">
        <f>'SOSYAL GÜVENLİK'!I22</f>
        <v>Öğr. Gör. Tuğba Cansu TOPALLI</v>
      </c>
    </row>
    <row r="41" spans="1:8" s="85" customFormat="1">
      <c r="A41" s="35" t="str">
        <f>'SOSYAL GÜVENLİK'!B28</f>
        <v>SGP203</v>
      </c>
      <c r="B41" s="35" t="str">
        <f>'SOSYAL GÜVENLİK'!C28</f>
        <v>Sosyal Güvenlik Hukuku I</v>
      </c>
      <c r="C41" s="97">
        <f>'SOSYAL GÜVENLİK'!D28</f>
        <v>44986</v>
      </c>
      <c r="D41" s="98">
        <f>'SOSYAL GÜVENLİK'!E28</f>
        <v>0.66666666666666663</v>
      </c>
      <c r="E41" s="35" t="str">
        <f>'SOSYAL GÜVENLİK'!F28</f>
        <v>A-202</v>
      </c>
      <c r="F41" s="35">
        <f>'SOSYAL GÜVENLİK'!G28</f>
        <v>0</v>
      </c>
      <c r="G41" s="35" t="str">
        <f>'SOSYAL GÜVENLİK'!H28</f>
        <v>Öğr. Gör. Muharrem Selçuk ÖZKAN</v>
      </c>
      <c r="H41" s="35" t="str">
        <f>'SOSYAL GÜVENLİK'!I28</f>
        <v>Öğr. Gör. Serkan VARAN</v>
      </c>
    </row>
    <row r="42" spans="1:8" s="85" customFormat="1">
      <c r="A42" s="35" t="str">
        <f>'SOSYAL GÜVENLİK'!B23</f>
        <v>SGP205</v>
      </c>
      <c r="B42" s="35" t="str">
        <f>'SOSYAL GÜVENLİK'!C23</f>
        <v>İş Hukuku</v>
      </c>
      <c r="C42" s="97">
        <f>'SOSYAL GÜVENLİK'!D23</f>
        <v>44984</v>
      </c>
      <c r="D42" s="98">
        <f>'SOSYAL GÜVENLİK'!E23</f>
        <v>0.66666666666666663</v>
      </c>
      <c r="E42" s="35" t="str">
        <f>'SOSYAL GÜVENLİK'!F23</f>
        <v>A-202</v>
      </c>
      <c r="F42" s="35">
        <f>'SOSYAL GÜVENLİK'!G23</f>
        <v>0</v>
      </c>
      <c r="G42" s="35" t="str">
        <f>'SOSYAL GÜVENLİK'!H23</f>
        <v>Öğr. Gör. Muharrem Selçuk ÖZKAN</v>
      </c>
      <c r="H42" s="35" t="str">
        <f>'SOSYAL GÜVENLİK'!I23</f>
        <v>Öğr. Gör. Serkan VARAN</v>
      </c>
    </row>
    <row r="43" spans="1:8" s="85" customFormat="1">
      <c r="A43" s="35" t="e">
        <f>'SOSYAL GÜVENLİK'!#REF!</f>
        <v>#REF!</v>
      </c>
      <c r="B43" s="35" t="e">
        <f>'SOSYAL GÜVENLİK'!#REF!</f>
        <v>#REF!</v>
      </c>
      <c r="C43" s="97" t="e">
        <f>'SOSYAL GÜVENLİK'!#REF!</f>
        <v>#REF!</v>
      </c>
      <c r="D43" s="98" t="e">
        <f>'SOSYAL GÜVENLİK'!#REF!</f>
        <v>#REF!</v>
      </c>
      <c r="E43" s="35" t="e">
        <f>'SOSYAL GÜVENLİK'!#REF!</f>
        <v>#REF!</v>
      </c>
      <c r="F43" s="35" t="e">
        <f>'SOSYAL GÜVENLİK'!#REF!</f>
        <v>#REF!</v>
      </c>
      <c r="G43" s="35" t="e">
        <f>'SOSYAL GÜVENLİK'!#REF!</f>
        <v>#REF!</v>
      </c>
      <c r="H43" s="35" t="e">
        <f>'SOSYAL GÜVENLİK'!#REF!</f>
        <v>#REF!</v>
      </c>
    </row>
    <row r="44" spans="1:8" s="85" customFormat="1">
      <c r="A44" s="35" t="str">
        <f>'SOSYAL GÜVENLİK'!B26</f>
        <v>SGP209</v>
      </c>
      <c r="B44" s="35" t="str">
        <f>'SOSYAL GÜVENLİK'!C26</f>
        <v>Sigortacılık</v>
      </c>
      <c r="C44" s="97">
        <f>'SOSYAL GÜVENLİK'!D26</f>
        <v>44986</v>
      </c>
      <c r="D44" s="98">
        <f>'SOSYAL GÜVENLİK'!E26</f>
        <v>0.54166666666666663</v>
      </c>
      <c r="E44" s="35" t="str">
        <f>'SOSYAL GÜVENLİK'!F26</f>
        <v>A-202</v>
      </c>
      <c r="F44" s="35">
        <f>'SOSYAL GÜVENLİK'!G26</f>
        <v>0</v>
      </c>
      <c r="G44" s="35" t="str">
        <f>'SOSYAL GÜVENLİK'!H26</f>
        <v>Öğr. Gör. Elif ATAMAN</v>
      </c>
      <c r="H44" s="35" t="str">
        <f>'SOSYAL GÜVENLİK'!I26</f>
        <v>Öğr. Gör. Mustafa SOLMAZ</v>
      </c>
    </row>
    <row r="45" spans="1:8" s="85" customFormat="1">
      <c r="A45" s="35" t="str">
        <f>'SOSYAL GÜVENLİK'!B25</f>
        <v>SGP211</v>
      </c>
      <c r="B45" s="35" t="str">
        <f>'SOSYAL GÜVENLİK'!C25</f>
        <v>Sigorta Hukuku</v>
      </c>
      <c r="C45" s="97">
        <f>'SOSYAL GÜVENLİK'!D25</f>
        <v>44985</v>
      </c>
      <c r="D45" s="98">
        <f>'SOSYAL GÜVENLİK'!E25</f>
        <v>0.66666666666666663</v>
      </c>
      <c r="E45" s="35" t="str">
        <f>'SOSYAL GÜVENLİK'!F25</f>
        <v>A-202</v>
      </c>
      <c r="F45" s="35">
        <f>'SOSYAL GÜVENLİK'!G25</f>
        <v>0</v>
      </c>
      <c r="G45" s="35" t="str">
        <f>'SOSYAL GÜVENLİK'!H25</f>
        <v>Öğr. Gör. Mustafa SOLMAZ</v>
      </c>
      <c r="H45" s="35" t="str">
        <f>'SOSYAL GÜVENLİK'!I25</f>
        <v>Öğr. Gör. AslıTOSYALI KARADAĞ</v>
      </c>
    </row>
    <row r="46" spans="1:8">
      <c r="A46" s="35" t="str">
        <f>'SOSYAL GÜVENLİK'!B27</f>
        <v>SGP213</v>
      </c>
      <c r="B46" s="35" t="str">
        <f>'SOSYAL GÜVENLİK'!C27</f>
        <v>Halkla İlişkiler</v>
      </c>
      <c r="C46" s="97">
        <f>'SOSYAL GÜVENLİK'!D27</f>
        <v>44986</v>
      </c>
      <c r="D46" s="98">
        <f>'SOSYAL GÜVENLİK'!E27</f>
        <v>0.625</v>
      </c>
      <c r="E46" s="35" t="str">
        <f>'SOSYAL GÜVENLİK'!F27</f>
        <v>A-202</v>
      </c>
      <c r="F46" s="35">
        <f>'SOSYAL GÜVENLİK'!G27</f>
        <v>0</v>
      </c>
      <c r="G46" s="35" t="str">
        <f>'SOSYAL GÜVENLİK'!H27</f>
        <v>Öğr. Gör. Mürsel KAN</v>
      </c>
      <c r="H46" s="35">
        <f>'SOSYAL GÜVENLİK'!I27</f>
        <v>0</v>
      </c>
    </row>
    <row r="47" spans="1:8">
      <c r="A47" s="35" t="e">
        <f>'SOSYAL GÜVENLİK'!#REF!</f>
        <v>#REF!</v>
      </c>
      <c r="B47" s="35" t="e">
        <f>'SOSYAL GÜVENLİK'!#REF!</f>
        <v>#REF!</v>
      </c>
      <c r="C47" s="97" t="e">
        <f>'SOSYAL GÜVENLİK'!#REF!</f>
        <v>#REF!</v>
      </c>
      <c r="D47" s="98" t="e">
        <f>'SOSYAL GÜVENLİK'!#REF!</f>
        <v>#REF!</v>
      </c>
      <c r="E47" s="35" t="e">
        <f>'SOSYAL GÜVENLİK'!#REF!</f>
        <v>#REF!</v>
      </c>
      <c r="F47" s="35" t="e">
        <f>'SOSYAL GÜVENLİK'!#REF!</f>
        <v>#REF!</v>
      </c>
      <c r="G47" s="35" t="e">
        <f>'SOSYAL GÜVENLİK'!#REF!</f>
        <v>#REF!</v>
      </c>
      <c r="H47" s="35" t="e">
        <f>'SOSYAL GÜVENLİK'!#REF!</f>
        <v>#REF!</v>
      </c>
    </row>
    <row r="48" spans="1:8">
      <c r="A48" s="35" t="str">
        <f>'SOSYAL GÜVENLİK'!B24</f>
        <v>SGP217</v>
      </c>
      <c r="B48" s="35" t="str">
        <f>'SOSYAL GÜVENLİK'!C24</f>
        <v>Vergi Hukuku</v>
      </c>
      <c r="C48" s="97">
        <f>'SOSYAL GÜVENLİK'!D24</f>
        <v>44985</v>
      </c>
      <c r="D48" s="98">
        <f>'SOSYAL GÜVENLİK'!E24</f>
        <v>0.54166666666666663</v>
      </c>
      <c r="E48" s="35" t="str">
        <f>'SOSYAL GÜVENLİK'!F24</f>
        <v>A-202</v>
      </c>
      <c r="F48" s="35">
        <f>'SOSYAL GÜVENLİK'!G24</f>
        <v>0</v>
      </c>
      <c r="G48" s="35" t="str">
        <f>'SOSYAL GÜVENLİK'!H24</f>
        <v>Öğr. Gör. Mustafa SOLMAZ</v>
      </c>
      <c r="H48" s="35" t="str">
        <f>'SOSYAL GÜVENLİK'!I24</f>
        <v>Öğr. Gör. Hakan Can ALTUNAY</v>
      </c>
    </row>
    <row r="49" spans="1:8">
      <c r="A49" s="35" t="str">
        <f>'SOSYAL GÜVENLİK'!B29</f>
        <v>SGP219</v>
      </c>
      <c r="B49" s="35" t="str">
        <f>'SOSYAL GÜVENLİK'!C29</f>
        <v>Finansal Yatırım Araçları</v>
      </c>
      <c r="C49" s="97">
        <f>'SOSYAL GÜVENLİK'!D29</f>
        <v>44959</v>
      </c>
      <c r="D49" s="98">
        <f>'SOSYAL GÜVENLİK'!E29</f>
        <v>0.54166666666666663</v>
      </c>
      <c r="E49" s="35">
        <f>'SOSYAL GÜVENLİK'!F29</f>
        <v>0</v>
      </c>
      <c r="F49" s="35">
        <f>'SOSYAL GÜVENLİK'!G29</f>
        <v>76</v>
      </c>
      <c r="G49" s="35" t="str">
        <f>'SOSYAL GÜVENLİK'!H29</f>
        <v>Öğr. Gör. Dr. Azize Zehra ÇELENLİ BAŞARAN</v>
      </c>
      <c r="H49" s="35" t="str">
        <f>'SOSYAL GÜVENLİK'!I29</f>
        <v>Öğr. Gör. Seval ŞENGEZER</v>
      </c>
    </row>
    <row r="50" spans="1:8">
      <c r="A50" s="87" t="str">
        <f>'SOSYAL GÜVENLİK II ÖĞR'!B11</f>
        <v>SGP101</v>
      </c>
      <c r="B50" s="87" t="str">
        <f>'SOSYAL GÜVENLİK II ÖĞR'!C11</f>
        <v>Sosyal Politikaya Giriş</v>
      </c>
      <c r="C50" s="88">
        <f>'SOSYAL GÜVENLİK II ÖĞR'!D11</f>
        <v>0</v>
      </c>
      <c r="D50" s="99" t="e">
        <f>'SOSYAL GÜVENLİK II ÖĞR'!#REF!</f>
        <v>#REF!</v>
      </c>
      <c r="E50" s="87" t="str">
        <f>'SOSYAL GÜVENLİK II ÖĞR'!F11</f>
        <v>A-202</v>
      </c>
      <c r="F50" s="87">
        <f>'SOSYAL GÜVENLİK II ÖĞR'!E11</f>
        <v>0.70833333333333337</v>
      </c>
      <c r="G50" s="87" t="str">
        <f>'SOSYAL GÜVENLİK II ÖĞR'!H11</f>
        <v>Öğr. Gör. Mustafa SOLMAZ</v>
      </c>
      <c r="H50" s="87">
        <f>'SOSYAL GÜVENLİK II ÖĞR'!I11</f>
        <v>0</v>
      </c>
    </row>
    <row r="51" spans="1:8">
      <c r="A51" s="87" t="str">
        <f>'SOSYAL GÜVENLİK II ÖĞR'!B15</f>
        <v>SGP103</v>
      </c>
      <c r="B51" s="87" t="str">
        <f>'SOSYAL GÜVENLİK II ÖĞR'!C15</f>
        <v>Genel İşletme</v>
      </c>
      <c r="C51" s="88">
        <f>'SOSYAL GÜVENLİK II ÖĞR'!D15</f>
        <v>0</v>
      </c>
      <c r="D51" s="99" t="e">
        <f>'SOSYAL GÜVENLİK II ÖĞR'!#REF!</f>
        <v>#REF!</v>
      </c>
      <c r="E51" s="87" t="str">
        <f>'SOSYAL GÜVENLİK II ÖĞR'!F15</f>
        <v>A-202</v>
      </c>
      <c r="F51" s="87">
        <f>'SOSYAL GÜVENLİK II ÖĞR'!E15</f>
        <v>0.70833333333333337</v>
      </c>
      <c r="G51" s="87" t="str">
        <f>'SOSYAL GÜVENLİK II ÖĞR'!H15</f>
        <v>Öğr. Gör. Ömer YILMAZ</v>
      </c>
      <c r="H51" s="87">
        <f>'SOSYAL GÜVENLİK II ÖĞR'!I15</f>
        <v>0</v>
      </c>
    </row>
    <row r="52" spans="1:8">
      <c r="A52" s="87" t="str">
        <f>'SOSYAL GÜVENLİK II ÖĞR'!B12</f>
        <v>SGP105</v>
      </c>
      <c r="B52" s="87" t="str">
        <f>'SOSYAL GÜVENLİK II ÖĞR'!C12</f>
        <v>Genel Muhasebe I</v>
      </c>
      <c r="C52" s="88">
        <f>'SOSYAL GÜVENLİK II ÖĞR'!D12</f>
        <v>0</v>
      </c>
      <c r="D52" s="99" t="e">
        <f>'SOSYAL GÜVENLİK II ÖĞR'!#REF!</f>
        <v>#REF!</v>
      </c>
      <c r="E52" s="87" t="str">
        <f>'SOSYAL GÜVENLİK II ÖĞR'!F12</f>
        <v>A-202</v>
      </c>
      <c r="F52" s="87">
        <f>'SOSYAL GÜVENLİK II ÖĞR'!E12</f>
        <v>0.70833333333333337</v>
      </c>
      <c r="G52" s="87" t="str">
        <f>'SOSYAL GÜVENLİK II ÖĞR'!H12</f>
        <v>Öğr. Gör. Turgay YAVUZARSLAN</v>
      </c>
      <c r="H52" s="87">
        <f>'SOSYAL GÜVENLİK II ÖĞR'!I12</f>
        <v>0</v>
      </c>
    </row>
    <row r="53" spans="1:8">
      <c r="A53" s="87" t="str">
        <f>'SOSYAL GÜVENLİK II ÖĞR'!B14</f>
        <v>SGP107</v>
      </c>
      <c r="B53" s="87" t="str">
        <f>'SOSYAL GÜVENLİK II ÖĞR'!C14</f>
        <v>Mikro İktisat</v>
      </c>
      <c r="C53" s="88">
        <f>'SOSYAL GÜVENLİK II ÖĞR'!D14</f>
        <v>0</v>
      </c>
      <c r="D53" s="99" t="e">
        <f>'SOSYAL GÜVENLİK II ÖĞR'!#REF!</f>
        <v>#REF!</v>
      </c>
      <c r="E53" s="87" t="str">
        <f>'SOSYAL GÜVENLİK II ÖĞR'!F14</f>
        <v>A-202</v>
      </c>
      <c r="F53" s="87">
        <f>'SOSYAL GÜVENLİK II ÖĞR'!E14</f>
        <v>0.70833333333333337</v>
      </c>
      <c r="G53" s="87" t="str">
        <f>'SOSYAL GÜVENLİK II ÖĞR'!H14</f>
        <v>Öğr. Gör. Seval ŞENGEZER</v>
      </c>
      <c r="H53" s="87">
        <f>'SOSYAL GÜVENLİK II ÖĞR'!I14</f>
        <v>0</v>
      </c>
    </row>
    <row r="54" spans="1:8">
      <c r="A54" s="87" t="str">
        <f>'SOSYAL GÜVENLİK II ÖĞR'!B16</f>
        <v>SGP109</v>
      </c>
      <c r="B54" s="87" t="str">
        <f>'SOSYAL GÜVENLİK II ÖĞR'!C16</f>
        <v>Mesleki Matematik</v>
      </c>
      <c r="C54" s="88">
        <f>'SOSYAL GÜVENLİK II ÖĞR'!D16</f>
        <v>0</v>
      </c>
      <c r="D54" s="99" t="e">
        <f>'SOSYAL GÜVENLİK II ÖĞR'!#REF!</f>
        <v>#REF!</v>
      </c>
      <c r="E54" s="87" t="str">
        <f>'SOSYAL GÜVENLİK II ÖĞR'!F16</f>
        <v>A-202</v>
      </c>
      <c r="F54" s="87">
        <f>'SOSYAL GÜVENLİK II ÖĞR'!E16</f>
        <v>0.70833333333333337</v>
      </c>
      <c r="G54" s="87" t="str">
        <f>'SOSYAL GÜVENLİK II ÖĞR'!H16</f>
        <v>Dr. Öğretim Üyesi EVREN ERGÜN</v>
      </c>
      <c r="H54" s="87">
        <f>'SOSYAL GÜVENLİK II ÖĞR'!I16</f>
        <v>0</v>
      </c>
    </row>
    <row r="55" spans="1:8">
      <c r="A55" s="87" t="str">
        <f>'SOSYAL GÜVENLİK II ÖĞR'!B18</f>
        <v>SGP115</v>
      </c>
      <c r="B55" s="87" t="str">
        <f>'SOSYAL GÜVENLİK II ÖĞR'!C18</f>
        <v>İletişim</v>
      </c>
      <c r="C55" s="88">
        <f>'SOSYAL GÜVENLİK II ÖĞR'!D18</f>
        <v>0</v>
      </c>
      <c r="D55" s="99" t="e">
        <f>'SOSYAL GÜVENLİK II ÖĞR'!#REF!</f>
        <v>#REF!</v>
      </c>
      <c r="E55" s="87" t="str">
        <f>'SOSYAL GÜVENLİK II ÖĞR'!F18</f>
        <v>A-202</v>
      </c>
      <c r="F55" s="87">
        <f>'SOSYAL GÜVENLİK II ÖĞR'!E18</f>
        <v>0.70833333333333337</v>
      </c>
      <c r="G55" s="87" t="str">
        <f>'SOSYAL GÜVENLİK II ÖĞR'!H18</f>
        <v>Öğr. Gör. Mürsel KAN</v>
      </c>
      <c r="H55" s="87">
        <f>'SOSYAL GÜVENLİK II ÖĞR'!I18</f>
        <v>0</v>
      </c>
    </row>
    <row r="56" spans="1:8">
      <c r="A56" s="87" t="str">
        <f>'SOSYAL GÜVENLİK II ÖĞR'!B24</f>
        <v>DERS KODU</v>
      </c>
      <c r="B56" s="87" t="str">
        <f>'SOSYAL GÜVENLİK II ÖĞR'!C24</f>
        <v>DERSİN ADI</v>
      </c>
      <c r="C56" s="88" t="str">
        <f>'SOSYAL GÜVENLİK II ÖĞR'!D24</f>
        <v>TARİH</v>
      </c>
      <c r="D56" s="99" t="str">
        <f>'SOSYAL GÜVENLİK II ÖĞR'!E24</f>
        <v>SAAT</v>
      </c>
      <c r="E56" s="87" t="str">
        <f>'SOSYAL GÜVENLİK II ÖĞR'!F24</f>
        <v>SINIF</v>
      </c>
      <c r="F56" s="87" t="str">
        <f>'SOSYAL GÜVENLİK II ÖĞR'!G24</f>
        <v>ÖĞR. SAYISI</v>
      </c>
      <c r="G56" s="87" t="str">
        <f>'SOSYAL GÜVENLİK II ÖĞR'!H24</f>
        <v>ÖĞRETİM GÖREVLİSİ</v>
      </c>
      <c r="H56" s="87" t="str">
        <f>'SOSYAL GÜVENLİK II ÖĞR'!I24</f>
        <v>GÖZETMEN 1</v>
      </c>
    </row>
    <row r="57" spans="1:8">
      <c r="A57" s="87" t="str">
        <f>'SOSYAL GÜVENLİK II ÖĞR'!B25</f>
        <v>SGP201</v>
      </c>
      <c r="B57" s="87" t="str">
        <f>'SOSYAL GÜVENLİK II ÖĞR'!C25</f>
        <v>Paket Programlar</v>
      </c>
      <c r="C57" s="88">
        <f>'SOSYAL GÜVENLİK II ÖĞR'!D25</f>
        <v>0</v>
      </c>
      <c r="D57" s="99">
        <f>'SOSYAL GÜVENLİK II ÖĞR'!E25</f>
        <v>0.75</v>
      </c>
      <c r="E57" s="87" t="str">
        <f>'SOSYAL GÜVENLİK II ÖĞR'!F25</f>
        <v>A-202</v>
      </c>
      <c r="F57" s="87">
        <f>'SOSYAL GÜVENLİK II ÖĞR'!G25</f>
        <v>0</v>
      </c>
      <c r="G57" s="87" t="str">
        <f>'SOSYAL GÜVENLİK II ÖĞR'!H25</f>
        <v>Öğr. Gör. Abdulkadir ERYILMAZ</v>
      </c>
      <c r="H57" s="87">
        <f>'SOSYAL GÜVENLİK II ÖĞR'!I25</f>
        <v>0</v>
      </c>
    </row>
    <row r="58" spans="1:8" s="85" customFormat="1">
      <c r="A58" s="87" t="str">
        <f>'SOSYAL GÜVENLİK II ÖĞR'!B30</f>
        <v>SGP203</v>
      </c>
      <c r="B58" s="87" t="str">
        <f>'SOSYAL GÜVENLİK II ÖĞR'!C30</f>
        <v>Sosyal Güvenlik Hukuku I</v>
      </c>
      <c r="C58" s="88">
        <f>'SOSYAL GÜVENLİK II ÖĞR'!D30</f>
        <v>0</v>
      </c>
      <c r="D58" s="99">
        <f>'SOSYAL GÜVENLİK II ÖĞR'!E30</f>
        <v>0.75</v>
      </c>
      <c r="E58" s="87" t="str">
        <f>'SOSYAL GÜVENLİK II ÖĞR'!F30</f>
        <v>A-202</v>
      </c>
      <c r="F58" s="87">
        <f>'SOSYAL GÜVENLİK II ÖĞR'!G30</f>
        <v>0</v>
      </c>
      <c r="G58" s="87" t="str">
        <f>'SOSYAL GÜVENLİK II ÖĞR'!H30</f>
        <v>Öğr. Gör. Muharrem Selçuk ÖZKAN</v>
      </c>
      <c r="H58" s="87">
        <f>'SOSYAL GÜVENLİK II ÖĞR'!I30</f>
        <v>0</v>
      </c>
    </row>
    <row r="59" spans="1:8" s="85" customFormat="1">
      <c r="A59" s="87" t="str">
        <f>'SOSYAL GÜVENLİK II ÖĞR'!B31</f>
        <v>SGP205</v>
      </c>
      <c r="B59" s="87" t="str">
        <f>'SOSYAL GÜVENLİK II ÖĞR'!C31</f>
        <v>İş Hukuku</v>
      </c>
      <c r="C59" s="88">
        <f>'SOSYAL GÜVENLİK II ÖĞR'!D31</f>
        <v>0</v>
      </c>
      <c r="D59" s="99">
        <f>'SOSYAL GÜVENLİK II ÖĞR'!E31</f>
        <v>0.75</v>
      </c>
      <c r="E59" s="87" t="str">
        <f>'SOSYAL GÜVENLİK II ÖĞR'!F31</f>
        <v>A-202</v>
      </c>
      <c r="F59" s="87">
        <f>'SOSYAL GÜVENLİK II ÖĞR'!G31</f>
        <v>0</v>
      </c>
      <c r="G59" s="87" t="str">
        <f>'SOSYAL GÜVENLİK II ÖĞR'!H31</f>
        <v>Öğr. Gör. Muharrem Selçuk ÖZKAN</v>
      </c>
      <c r="H59" s="87">
        <f>'SOSYAL GÜVENLİK II ÖĞR'!I31</f>
        <v>0</v>
      </c>
    </row>
    <row r="60" spans="1:8" s="85" customFormat="1">
      <c r="A60" s="87" t="str">
        <f>'SOSYAL GÜVENLİK II ÖĞR'!B28</f>
        <v>SGP207</v>
      </c>
      <c r="B60" s="87" t="str">
        <f>'SOSYAL GÜVENLİK II ÖĞR'!C28</f>
        <v>Ticaret Huk. ve Borçlar Huk.</v>
      </c>
      <c r="C60" s="88">
        <f>'SOSYAL GÜVENLİK II ÖĞR'!D28</f>
        <v>0</v>
      </c>
      <c r="D60" s="99">
        <f>'SOSYAL GÜVENLİK II ÖĞR'!E28</f>
        <v>0.75</v>
      </c>
      <c r="E60" s="87" t="str">
        <f>'SOSYAL GÜVENLİK II ÖĞR'!F28</f>
        <v>A-202</v>
      </c>
      <c r="F60" s="87">
        <f>'SOSYAL GÜVENLİK II ÖĞR'!G28</f>
        <v>0</v>
      </c>
      <c r="G60" s="87" t="str">
        <f>'SOSYAL GÜVENLİK II ÖĞR'!H28</f>
        <v>Öğr. Gör. Mustafa SOLMAZ</v>
      </c>
      <c r="H60" s="87">
        <f>'SOSYAL GÜVENLİK II ÖĞR'!I28</f>
        <v>0</v>
      </c>
    </row>
    <row r="61" spans="1:8" s="85" customFormat="1">
      <c r="A61" s="87" t="str">
        <f>'SOSYAL GÜVENLİK II ÖĞR'!B32</f>
        <v>SGP209</v>
      </c>
      <c r="B61" s="87" t="str">
        <f>'SOSYAL GÜVENLİK II ÖĞR'!C32</f>
        <v>Sigortacılık</v>
      </c>
      <c r="C61" s="88">
        <f>'SOSYAL GÜVENLİK II ÖĞR'!D32</f>
        <v>0</v>
      </c>
      <c r="D61" s="99">
        <f>'SOSYAL GÜVENLİK II ÖĞR'!E32</f>
        <v>0.75</v>
      </c>
      <c r="E61" s="87" t="str">
        <f>'SOSYAL GÜVENLİK II ÖĞR'!F32</f>
        <v>A-202</v>
      </c>
      <c r="F61" s="87">
        <f>'SOSYAL GÜVENLİK II ÖĞR'!G32</f>
        <v>0</v>
      </c>
      <c r="G61" s="87" t="str">
        <f>'SOSYAL GÜVENLİK II ÖĞR'!H32</f>
        <v>Öğr. Gör. Elif ATAMAN</v>
      </c>
      <c r="H61" s="87">
        <f>'SOSYAL GÜVENLİK II ÖĞR'!I32</f>
        <v>0</v>
      </c>
    </row>
    <row r="62" spans="1:8" s="85" customFormat="1">
      <c r="A62" s="87" t="str">
        <f>'SOSYAL GÜVENLİK II ÖĞR'!B26</f>
        <v>SGP211</v>
      </c>
      <c r="B62" s="87" t="str">
        <f>'SOSYAL GÜVENLİK II ÖĞR'!C26</f>
        <v>Sigorta Hukuku</v>
      </c>
      <c r="C62" s="88">
        <f>'SOSYAL GÜVENLİK II ÖĞR'!D26</f>
        <v>0</v>
      </c>
      <c r="D62" s="99">
        <f>'SOSYAL GÜVENLİK II ÖĞR'!E26</f>
        <v>0.75</v>
      </c>
      <c r="E62" s="87" t="str">
        <f>'SOSYAL GÜVENLİK II ÖĞR'!F26</f>
        <v>A-202</v>
      </c>
      <c r="F62" s="87">
        <f>'SOSYAL GÜVENLİK II ÖĞR'!G26</f>
        <v>0</v>
      </c>
      <c r="G62" s="87" t="str">
        <f>'SOSYAL GÜVENLİK II ÖĞR'!H26</f>
        <v>Öğr. Gör. Mustafa SOLMAZ</v>
      </c>
      <c r="H62" s="87">
        <f>'SOSYAL GÜVENLİK II ÖĞR'!I26</f>
        <v>0</v>
      </c>
    </row>
    <row r="63" spans="1:8" s="85" customFormat="1">
      <c r="A63" s="87" t="str">
        <f>'SOSYAL GÜVENLİK II ÖĞR'!B33</f>
        <v>SGP213</v>
      </c>
      <c r="B63" s="87" t="str">
        <f>'SOSYAL GÜVENLİK II ÖĞR'!C33</f>
        <v>Halkla İlişkiler</v>
      </c>
      <c r="C63" s="88">
        <f>'SOSYAL GÜVENLİK II ÖĞR'!D33</f>
        <v>0</v>
      </c>
      <c r="D63" s="99">
        <f>'SOSYAL GÜVENLİK II ÖĞR'!E33</f>
        <v>0.75</v>
      </c>
      <c r="E63" s="87" t="str">
        <f>'SOSYAL GÜVENLİK II ÖĞR'!F33</f>
        <v>A-202</v>
      </c>
      <c r="F63" s="87">
        <f>'SOSYAL GÜVENLİK II ÖĞR'!G33</f>
        <v>0</v>
      </c>
      <c r="G63" s="87" t="str">
        <f>'SOSYAL GÜVENLİK II ÖĞR'!H33</f>
        <v>Öğr. Gör. Mürsel KAN</v>
      </c>
      <c r="H63" s="87">
        <f>'SOSYAL GÜVENLİK II ÖĞR'!I33</f>
        <v>0</v>
      </c>
    </row>
    <row r="64" spans="1:8" s="85" customFormat="1">
      <c r="A64" s="87" t="str">
        <f>'SOSYAL GÜVENLİK II ÖĞR'!B27</f>
        <v>SGP215</v>
      </c>
      <c r="B64" s="87" t="str">
        <f>'SOSYAL GÜVENLİK II ÖĞR'!C27</f>
        <v>Mali Tablolar Analizi</v>
      </c>
      <c r="C64" s="88">
        <f>'SOSYAL GÜVENLİK II ÖĞR'!D27</f>
        <v>0</v>
      </c>
      <c r="D64" s="99">
        <f>'SOSYAL GÜVENLİK II ÖĞR'!E27</f>
        <v>0.75</v>
      </c>
      <c r="E64" s="87" t="str">
        <f>'SOSYAL GÜVENLİK II ÖĞR'!F27</f>
        <v>A-202</v>
      </c>
      <c r="F64" s="87">
        <f>'SOSYAL GÜVENLİK II ÖĞR'!G27</f>
        <v>0</v>
      </c>
      <c r="G64" s="87" t="str">
        <f>'SOSYAL GÜVENLİK II ÖĞR'!H27</f>
        <v>Öğr. Gör. Turgay YAVUZARSLAN</v>
      </c>
      <c r="H64" s="87">
        <f>'SOSYAL GÜVENLİK II ÖĞR'!I27</f>
        <v>0</v>
      </c>
    </row>
    <row r="65" spans="1:8" s="85" customFormat="1">
      <c r="A65" s="87" t="str">
        <f>'SOSYAL GÜVENLİK II ÖĞR'!B29</f>
        <v>SGP217</v>
      </c>
      <c r="B65" s="87" t="str">
        <f>'SOSYAL GÜVENLİK II ÖĞR'!C29</f>
        <v>Vergi Hukuku</v>
      </c>
      <c r="C65" s="88">
        <f>'SOSYAL GÜVENLİK II ÖĞR'!D29</f>
        <v>0</v>
      </c>
      <c r="D65" s="99">
        <f>'SOSYAL GÜVENLİK II ÖĞR'!E29</f>
        <v>0.75</v>
      </c>
      <c r="E65" s="87" t="str">
        <f>'SOSYAL GÜVENLİK II ÖĞR'!F29</f>
        <v>A-202</v>
      </c>
      <c r="F65" s="87">
        <f>'SOSYAL GÜVENLİK II ÖĞR'!G29</f>
        <v>0</v>
      </c>
      <c r="G65" s="87" t="str">
        <f>'SOSYAL GÜVENLİK II ÖĞR'!H29</f>
        <v>Öğr. Gör. Mustafa SOLMAZ</v>
      </c>
      <c r="H65" s="87">
        <f>'SOSYAL GÜVENLİK II ÖĞR'!I29</f>
        <v>0</v>
      </c>
    </row>
    <row r="66" spans="1:8" s="85" customFormat="1">
      <c r="A66" s="35" t="str">
        <f>MUHASEBE!B14</f>
        <v>MUV101</v>
      </c>
      <c r="B66" s="35" t="str">
        <f>MUHASEBE!C14</f>
        <v>Genel Muhasebe-I</v>
      </c>
      <c r="C66" s="97">
        <f>MUHASEBE!D14</f>
        <v>44963</v>
      </c>
      <c r="D66" s="98">
        <f>MUHASEBE!E14</f>
        <v>0.41666666666666669</v>
      </c>
      <c r="E66" s="35">
        <f>MUHASEBE!F14</f>
        <v>0</v>
      </c>
      <c r="F66" s="35">
        <f>MUHASEBE!G14</f>
        <v>0</v>
      </c>
      <c r="G66" s="35" t="str">
        <f>MUHASEBE!H14</f>
        <v>Öğr. Gör. Tunahan BİLGİN</v>
      </c>
      <c r="H66" s="35" t="e">
        <f>MUHASEBE!#REF!</f>
        <v>#REF!</v>
      </c>
    </row>
    <row r="67" spans="1:8" s="85" customFormat="1">
      <c r="A67" s="35" t="str">
        <f>MUHASEBE!B12</f>
        <v>MUV103</v>
      </c>
      <c r="B67" s="35" t="str">
        <f>MUHASEBE!C12</f>
        <v>Genel İşletme</v>
      </c>
      <c r="C67" s="97">
        <f>MUHASEBE!D12</f>
        <v>44985</v>
      </c>
      <c r="D67" s="98">
        <f>MUHASEBE!E12</f>
        <v>0.41666666666666669</v>
      </c>
      <c r="E67" s="35" t="str">
        <f>MUHASEBE!F12</f>
        <v>A201</v>
      </c>
      <c r="F67" s="35">
        <f>MUHASEBE!G12</f>
        <v>0</v>
      </c>
      <c r="G67" s="35" t="str">
        <f>MUHASEBE!H12</f>
        <v>Öğr. Gör. Ömer YILMAZ</v>
      </c>
      <c r="H67" s="35" t="e">
        <f>MUHASEBE!#REF!</f>
        <v>#REF!</v>
      </c>
    </row>
    <row r="68" spans="1:8" s="85" customFormat="1">
      <c r="A68" s="35" t="str">
        <f>MUHASEBE!B15</f>
        <v>MUV105</v>
      </c>
      <c r="B68" s="35" t="str">
        <f>MUHASEBE!C15</f>
        <v>Mikro Ekonomi</v>
      </c>
      <c r="C68" s="97">
        <f>MUHASEBE!D15</f>
        <v>44960</v>
      </c>
      <c r="D68" s="98">
        <f>MUHASEBE!E15</f>
        <v>0.41666666666666669</v>
      </c>
      <c r="E68" s="35">
        <f>MUHASEBE!F15</f>
        <v>0</v>
      </c>
      <c r="F68" s="35">
        <f>MUHASEBE!G15</f>
        <v>0</v>
      </c>
      <c r="G68" s="35" t="str">
        <f>MUHASEBE!H15</f>
        <v>Öğr. Gör. Seval ŞENGEZER</v>
      </c>
      <c r="H68" s="35" t="e">
        <f>MUHASEBE!#REF!</f>
        <v>#REF!</v>
      </c>
    </row>
    <row r="69" spans="1:8" s="85" customFormat="1">
      <c r="A69" s="35" t="str">
        <f>MUHASEBE!B18</f>
        <v>MUV107</v>
      </c>
      <c r="B69" s="35" t="str">
        <f>MUHASEBE!C18</f>
        <v>Temel Hukuk</v>
      </c>
      <c r="C69" s="97">
        <f>MUHASEBE!D18</f>
        <v>44986</v>
      </c>
      <c r="D69" s="98">
        <f>MUHASEBE!E18</f>
        <v>0.41666666666666669</v>
      </c>
      <c r="E69" s="35" t="str">
        <f>MUHASEBE!F18</f>
        <v>A201</v>
      </c>
      <c r="F69" s="35">
        <f>MUHASEBE!G18</f>
        <v>0</v>
      </c>
      <c r="G69" s="35" t="str">
        <f>MUHASEBE!H18</f>
        <v>Öğr. Gör. Muharrem Selçuk ÖZKAN</v>
      </c>
      <c r="H69" s="35" t="e">
        <f>MUHASEBE!#REF!</f>
        <v>#REF!</v>
      </c>
    </row>
    <row r="70" spans="1:8" s="85" customFormat="1">
      <c r="A70" s="35" t="str">
        <f>MUHASEBE!B16</f>
        <v>MUV109</v>
      </c>
      <c r="B70" s="35" t="str">
        <f>MUHASEBE!C16</f>
        <v>Mesleki Matematik</v>
      </c>
      <c r="C70" s="97">
        <f>MUHASEBE!D16</f>
        <v>44959</v>
      </c>
      <c r="D70" s="98">
        <f>MUHASEBE!E16</f>
        <v>0.41666666666666669</v>
      </c>
      <c r="E70" s="35">
        <f>MUHASEBE!F16</f>
        <v>0</v>
      </c>
      <c r="F70" s="35">
        <f>MUHASEBE!G16</f>
        <v>0</v>
      </c>
      <c r="G70" s="35" t="str">
        <f>MUHASEBE!H16</f>
        <v>Dr. Öğretim Üyesi EVREN ERGÜN</v>
      </c>
      <c r="H70" s="35" t="e">
        <f>MUHASEBE!#REF!</f>
        <v>#REF!</v>
      </c>
    </row>
    <row r="71" spans="1:8" s="85" customFormat="1">
      <c r="A71" s="35" t="str">
        <f>MUHASEBE!B19</f>
        <v>MUV111</v>
      </c>
      <c r="B71" s="35" t="str">
        <f>MUHASEBE!C19</f>
        <v>İletişim</v>
      </c>
      <c r="C71" s="97">
        <f>MUHASEBE!D19</f>
        <v>44986</v>
      </c>
      <c r="D71" s="98">
        <f>MUHASEBE!E19</f>
        <v>0.45833333333333331</v>
      </c>
      <c r="E71" s="35" t="str">
        <f>MUHASEBE!F19</f>
        <v>A201</v>
      </c>
      <c r="F71" s="35">
        <f>MUHASEBE!G19</f>
        <v>0</v>
      </c>
      <c r="G71" s="35" t="str">
        <f>MUHASEBE!H19</f>
        <v>Öğr. Gör. Mürsel KAN</v>
      </c>
      <c r="H71" s="35" t="e">
        <f>MUHASEBE!#REF!</f>
        <v>#REF!</v>
      </c>
    </row>
    <row r="72" spans="1:8" s="85" customFormat="1">
      <c r="A72" s="35" t="str">
        <f>MUHASEBE!B11</f>
        <v>MUV113</v>
      </c>
      <c r="B72" s="35" t="str">
        <f>MUHASEBE!C11</f>
        <v>Ofis Programları I</v>
      </c>
      <c r="C72" s="97">
        <f>MUHASEBE!D11</f>
        <v>44984</v>
      </c>
      <c r="D72" s="98">
        <f>MUHASEBE!E11</f>
        <v>0.41666666666666669</v>
      </c>
      <c r="E72" s="35" t="str">
        <f>MUHASEBE!F11</f>
        <v>A201</v>
      </c>
      <c r="F72" s="35">
        <f>MUHASEBE!G11</f>
        <v>0</v>
      </c>
      <c r="G72" s="35" t="str">
        <f>MUHASEBE!H11</f>
        <v>Öğr. Gör. Serkan VARAN</v>
      </c>
      <c r="H72" s="35" t="e">
        <f>MUHASEBE!#REF!</f>
        <v>#REF!</v>
      </c>
    </row>
    <row r="73" spans="1:8" s="85" customFormat="1">
      <c r="A73" s="35" t="str">
        <f>MUHASEBE!B17</f>
        <v>MUV129</v>
      </c>
      <c r="B73" s="35" t="str">
        <f>MUHASEBE!C17</f>
        <v>Meslek Hukuku ve Etiği</v>
      </c>
      <c r="C73" s="97">
        <f>MUHASEBE!D17</f>
        <v>44960</v>
      </c>
      <c r="D73" s="98">
        <f>MUHASEBE!E17</f>
        <v>0.5</v>
      </c>
      <c r="E73" s="35">
        <f>MUHASEBE!F17</f>
        <v>0</v>
      </c>
      <c r="F73" s="35">
        <f>MUHASEBE!G17</f>
        <v>0</v>
      </c>
      <c r="G73" s="35" t="str">
        <f>MUHASEBE!H17</f>
        <v>Öğr. Gör. Seval ŞENGEZER</v>
      </c>
      <c r="H73" s="35" t="e">
        <f>MUHASEBE!#REF!</f>
        <v>#REF!</v>
      </c>
    </row>
    <row r="74" spans="1:8" s="85" customFormat="1">
      <c r="A74" s="35" t="str">
        <f>MUHASEBE!B13</f>
        <v>MUV131</v>
      </c>
      <c r="B74" s="35" t="str">
        <f>MUHASEBE!C13</f>
        <v>İş Sağlığı ve Güvenliği</v>
      </c>
      <c r="C74" s="97">
        <f>MUHASEBE!D13</f>
        <v>44985</v>
      </c>
      <c r="D74" s="98">
        <f>MUHASEBE!E13</f>
        <v>0.66666666666666663</v>
      </c>
      <c r="E74" s="35" t="str">
        <f>MUHASEBE!F13</f>
        <v>A201</v>
      </c>
      <c r="F74" s="35">
        <f>MUHASEBE!G13</f>
        <v>0</v>
      </c>
      <c r="G74" s="35" t="str">
        <f>MUHASEBE!H13</f>
        <v>Öğr. Gör. AslıTOSYALI KARADAĞ</v>
      </c>
      <c r="H74" s="35" t="e">
        <f>MUHASEBE!#REF!</f>
        <v>#REF!</v>
      </c>
    </row>
    <row r="75" spans="1:8">
      <c r="A75" s="35" t="str">
        <f>MUHASEBE!B26</f>
        <v>MUV201</v>
      </c>
      <c r="B75" s="35" t="str">
        <f>MUHASEBE!C26</f>
        <v>Maliyet Muhasebesi</v>
      </c>
      <c r="C75" s="97">
        <f>MUHASEBE!D26</f>
        <v>44959</v>
      </c>
      <c r="D75" s="98">
        <f>MUHASEBE!E26</f>
        <v>0.58333333333333337</v>
      </c>
      <c r="E75" s="35" t="str">
        <f>MUHASEBE!F26</f>
        <v>A201</v>
      </c>
      <c r="F75" s="35">
        <f>MUHASEBE!G26</f>
        <v>0</v>
      </c>
      <c r="G75" s="35" t="str">
        <f>MUHASEBE!H26</f>
        <v>Öğr. Gör. Tunahan BİLGİN</v>
      </c>
      <c r="H75" s="35" t="e">
        <f>MUHASEBE!#REF!</f>
        <v>#REF!</v>
      </c>
    </row>
    <row r="76" spans="1:8">
      <c r="A76" s="35" t="str">
        <f>MUHASEBE!B28</f>
        <v>MUV203</v>
      </c>
      <c r="B76" s="35" t="str">
        <f>MUHASEBE!C28</f>
        <v>Şirketler Muhasebesi</v>
      </c>
      <c r="C76" s="97">
        <f>MUHASEBE!D28</f>
        <v>44986</v>
      </c>
      <c r="D76" s="98">
        <f>MUHASEBE!E28</f>
        <v>0.58333333333333337</v>
      </c>
      <c r="E76" s="35" t="str">
        <f>MUHASEBE!F28</f>
        <v>A201</v>
      </c>
      <c r="F76" s="35">
        <f>MUHASEBE!G28</f>
        <v>0</v>
      </c>
      <c r="G76" s="35" t="str">
        <f>MUHASEBE!H28</f>
        <v>Öğr. Gör. Mustafa SOLMAZ</v>
      </c>
      <c r="H76" s="35" t="e">
        <f>MUHASEBE!#REF!</f>
        <v>#REF!</v>
      </c>
    </row>
    <row r="77" spans="1:8">
      <c r="A77" s="35" t="str">
        <f>MUHASEBE!B25</f>
        <v>MUV249</v>
      </c>
      <c r="B77" s="35" t="str">
        <f>MUHASEBE!C25</f>
        <v>Paket Programlar ve E-Uyg.</v>
      </c>
      <c r="C77" s="97">
        <f>MUHASEBE!D25</f>
        <v>44984</v>
      </c>
      <c r="D77" s="98">
        <f>MUHASEBE!E25</f>
        <v>0.58333333333333337</v>
      </c>
      <c r="E77" s="35" t="str">
        <f>MUHASEBE!F25</f>
        <v>A201</v>
      </c>
      <c r="F77" s="35">
        <f>MUHASEBE!G25</f>
        <v>0</v>
      </c>
      <c r="G77" s="35" t="str">
        <f>MUHASEBE!H25</f>
        <v>Öğr. Gör. Abdulkadir ERYILMAZ</v>
      </c>
      <c r="H77" s="35" t="e">
        <f>MUHASEBE!#REF!</f>
        <v>#REF!</v>
      </c>
    </row>
    <row r="78" spans="1:8">
      <c r="A78" s="35" t="str">
        <f>MUHASEBE!B29</f>
        <v>MUV269</v>
      </c>
      <c r="B78" s="35" t="str">
        <f>MUHASEBE!C29</f>
        <v>İnşaat Muhasebesi</v>
      </c>
      <c r="C78" s="97">
        <f>MUHASEBE!D29</f>
        <v>44963</v>
      </c>
      <c r="D78" s="98">
        <f>MUHASEBE!E29</f>
        <v>0.58333333333333337</v>
      </c>
      <c r="E78" s="35" t="str">
        <f>MUHASEBE!F29</f>
        <v>A201</v>
      </c>
      <c r="F78" s="35">
        <f>MUHASEBE!G29</f>
        <v>0</v>
      </c>
      <c r="G78" s="35" t="str">
        <f>MUHASEBE!H29</f>
        <v>Öğr. Gör. Tunahan BİLGİN</v>
      </c>
      <c r="H78" s="35" t="e">
        <f>MUHASEBE!#REF!</f>
        <v>#REF!</v>
      </c>
    </row>
    <row r="79" spans="1:8">
      <c r="A79" s="35" t="str">
        <f>MUHASEBE!B30</f>
        <v>MUV271</v>
      </c>
      <c r="B79" s="35" t="str">
        <f>MUHASEBE!C30</f>
        <v>Girişimcilik ve Yenilikçilik</v>
      </c>
      <c r="C79" s="97">
        <f>MUHASEBE!D30</f>
        <v>44986</v>
      </c>
      <c r="D79" s="98">
        <f>MUHASEBE!E30</f>
        <v>0.66666666666666663</v>
      </c>
      <c r="E79" s="35" t="str">
        <f>MUHASEBE!F30</f>
        <v>A201</v>
      </c>
      <c r="F79" s="35">
        <f>MUHASEBE!G30</f>
        <v>0</v>
      </c>
      <c r="G79" s="35" t="str">
        <f>MUHASEBE!H30</f>
        <v>Öğr. Gör. Mürsel KAN</v>
      </c>
      <c r="H79" s="35" t="e">
        <f>MUHASEBE!#REF!</f>
        <v>#REF!</v>
      </c>
    </row>
    <row r="80" spans="1:8">
      <c r="A80" s="35" t="str">
        <f>MUHASEBE!B27</f>
        <v>MUV281</v>
      </c>
      <c r="B80" s="35" t="str">
        <f>MUHASEBE!C27</f>
        <v>Mali Tablolar Analizi</v>
      </c>
      <c r="C80" s="97">
        <f>MUHASEBE!D27</f>
        <v>44985</v>
      </c>
      <c r="D80" s="98">
        <f>MUHASEBE!E27</f>
        <v>0.58333333333333337</v>
      </c>
      <c r="E80" s="35" t="str">
        <f>MUHASEBE!F27</f>
        <v>A201</v>
      </c>
      <c r="F80" s="35">
        <f>MUHASEBE!G27</f>
        <v>0</v>
      </c>
      <c r="G80" s="35" t="str">
        <f>MUHASEBE!H27</f>
        <v>Öğr. Gör. Ömer YILMAZ</v>
      </c>
      <c r="H80" s="35" t="e">
        <f>MUHASEBE!#REF!</f>
        <v>#REF!</v>
      </c>
    </row>
    <row r="81" spans="1:8">
      <c r="A81" s="35" t="str">
        <f>MUHASEBE!B24</f>
        <v>MUV283</v>
      </c>
      <c r="B81" s="35" t="str">
        <f>MUHASEBE!C24</f>
        <v>Türk Vergi Sistemi</v>
      </c>
      <c r="C81" s="97">
        <f>MUHASEBE!D24</f>
        <v>44960</v>
      </c>
      <c r="D81" s="98">
        <f>MUHASEBE!E24</f>
        <v>0.58333333333333337</v>
      </c>
      <c r="E81" s="35" t="str">
        <f>MUHASEBE!F24</f>
        <v>A201</v>
      </c>
      <c r="F81" s="35">
        <f>MUHASEBE!G24</f>
        <v>54</v>
      </c>
      <c r="G81" s="35" t="str">
        <f>MUHASEBE!H24</f>
        <v>Öğr. Gör. Mustafa SOLMAZ</v>
      </c>
      <c r="H81" s="35" t="e">
        <f>MUHASEBE!#REF!</f>
        <v>#REF!</v>
      </c>
    </row>
    <row r="82" spans="1:8">
      <c r="A82" s="35" t="str">
        <f>MUHASEBE!B31</f>
        <v>ATİ101</v>
      </c>
      <c r="B82" s="35" t="str">
        <f>MUHASEBE!C31</f>
        <v>Atatürk İlkeleri ve İnkılap Tarihi I</v>
      </c>
      <c r="C82" s="97">
        <f>MUHASEBE!D31</f>
        <v>44961</v>
      </c>
      <c r="D82" s="98" t="e">
        <f>MUHASEBE!#REF!</f>
        <v>#REF!</v>
      </c>
      <c r="E82" s="35">
        <f>MUHASEBE!F31</f>
        <v>0</v>
      </c>
      <c r="F82" s="35">
        <f>MUHASEBE!G31</f>
        <v>0</v>
      </c>
      <c r="G82" s="35" t="str">
        <f>MUHASEBE!E31</f>
        <v>UZAKTAN EĞİTİMİ TERCİH EDENLER ÖĞRENCİLER SINAV YER VE SAATİNİ "sinav.omu.edu.tr" ADRESİNDEN ÖĞRENEREK BELİRTİLEN YER VE SIRALARDA SINAVA GİRECEKLERDİR.
YÜZYÜZE EĞİTİMİ TERCİH EDENLER İSE ADALET MESLEK YÜKSEKOKULUNDA 15:30'DA SINAVA GİRECEKLERDİR.</v>
      </c>
      <c r="H82" s="35" t="e">
        <f>MUHASEBE!#REF!</f>
        <v>#REF!</v>
      </c>
    </row>
    <row r="83" spans="1:8">
      <c r="A83" s="35" t="str">
        <f>MUHASEBE!B32</f>
        <v>TDİ101</v>
      </c>
      <c r="B83" s="35" t="str">
        <f>MUHASEBE!C32</f>
        <v>Türk Dili I</v>
      </c>
      <c r="C83" s="97">
        <f>MUHASEBE!D32</f>
        <v>0</v>
      </c>
      <c r="D83" s="98">
        <f>MUHASEBE!E32</f>
        <v>0</v>
      </c>
      <c r="E83" s="35">
        <f>MUHASEBE!F32</f>
        <v>0</v>
      </c>
      <c r="F83" s="35">
        <f>MUHASEBE!G32</f>
        <v>0</v>
      </c>
      <c r="G83" s="35">
        <f>MUHASEBE!H32</f>
        <v>0</v>
      </c>
      <c r="H83" s="35" t="e">
        <f>MUHASEBE!#REF!</f>
        <v>#REF!</v>
      </c>
    </row>
    <row r="84" spans="1:8">
      <c r="A84" s="35" t="str">
        <f>MUHASEBE!B33</f>
        <v>YDİ101</v>
      </c>
      <c r="B84" s="35" t="str">
        <f>MUHASEBE!C33</f>
        <v>İngilizce I</v>
      </c>
      <c r="C84" s="97">
        <f>MUHASEBE!D33</f>
        <v>0</v>
      </c>
      <c r="D84" s="98">
        <f>MUHASEBE!E33</f>
        <v>0</v>
      </c>
      <c r="E84" s="35">
        <f>MUHASEBE!F33</f>
        <v>0</v>
      </c>
      <c r="F84" s="35">
        <f>MUHASEBE!G33</f>
        <v>0</v>
      </c>
      <c r="G84" s="35">
        <f>MUHASEBE!H33</f>
        <v>0</v>
      </c>
      <c r="H84" s="35" t="e">
        <f>MUHASEBE!#REF!</f>
        <v>#REF!</v>
      </c>
    </row>
    <row r="85" spans="1:8">
      <c r="A85" s="87" t="str">
        <f>'BANKA VE SİGORTA'!B16</f>
        <v>BAN 101</v>
      </c>
      <c r="B85" s="87" t="str">
        <f>'BANKA VE SİGORTA'!C16</f>
        <v>GENEL MUHASEBE I</v>
      </c>
      <c r="C85" s="88">
        <f>'BANKA VE SİGORTA'!D16</f>
        <v>44963</v>
      </c>
      <c r="D85" s="99">
        <f>'BANKA VE SİGORTA'!E16</f>
        <v>0.375</v>
      </c>
      <c r="E85" s="87">
        <f>'BANKA VE SİGORTA'!F16</f>
        <v>0</v>
      </c>
      <c r="F85" s="87">
        <f>'BANKA VE SİGORTA'!G16</f>
        <v>0</v>
      </c>
      <c r="G85" s="87" t="str">
        <f>'BANKA VE SİGORTA'!H16</f>
        <v>Öğr. Gör. Turgay YAVUZARSLAN</v>
      </c>
      <c r="H85" s="87" t="str">
        <f>'BANKA VE SİGORTA'!I16</f>
        <v>Öğr. Gör. AslıTOSYALI KARADAĞ</v>
      </c>
    </row>
    <row r="86" spans="1:8">
      <c r="A86" s="87" t="str">
        <f>'BANKA VE SİGORTA'!B13</f>
        <v>BAN 103</v>
      </c>
      <c r="B86" s="87" t="str">
        <f>'BANKA VE SİGORTA'!C13</f>
        <v>GENEL İŞLETME</v>
      </c>
      <c r="C86" s="88">
        <f>'BANKA VE SİGORTA'!D13</f>
        <v>44985</v>
      </c>
      <c r="D86" s="99">
        <f>'BANKA VE SİGORTA'!E13</f>
        <v>0.375</v>
      </c>
      <c r="E86" s="87" t="str">
        <f>'BANKA VE SİGORTA'!F13</f>
        <v>A201</v>
      </c>
      <c r="F86" s="87">
        <f>'BANKA VE SİGORTA'!G13</f>
        <v>0</v>
      </c>
      <c r="G86" s="87" t="str">
        <f>'BANKA VE SİGORTA'!H13</f>
        <v>Öğr. Gör. Ömer YILMAZ</v>
      </c>
      <c r="H86" s="87" t="str">
        <f>'BANKA VE SİGORTA'!I13</f>
        <v>Öğr. Gör. Abdulkadir ERYILMAZ</v>
      </c>
    </row>
    <row r="87" spans="1:8">
      <c r="A87" s="87" t="str">
        <f>'BANKA VE SİGORTA'!B19</f>
        <v>BAN 107</v>
      </c>
      <c r="B87" s="87" t="str">
        <f>'BANKA VE SİGORTA'!C19</f>
        <v>TEMEL HUKUK</v>
      </c>
      <c r="C87" s="88">
        <f>'BANKA VE SİGORTA'!D19</f>
        <v>44986</v>
      </c>
      <c r="D87" s="99">
        <f>'BANKA VE SİGORTA'!E19</f>
        <v>0.375</v>
      </c>
      <c r="E87" s="87" t="str">
        <f>'BANKA VE SİGORTA'!F19</f>
        <v>A201</v>
      </c>
      <c r="F87" s="87">
        <f>'BANKA VE SİGORTA'!G19</f>
        <v>0</v>
      </c>
      <c r="G87" s="87" t="str">
        <f>'BANKA VE SİGORTA'!H19</f>
        <v>Öğr. Gör. Muharrem Selçuk ÖZKAN</v>
      </c>
      <c r="H87" s="87" t="str">
        <f>'BANKA VE SİGORTA'!I19</f>
        <v>Öğr. Gör. Serkan VARAN</v>
      </c>
    </row>
    <row r="88" spans="1:8">
      <c r="A88" s="87" t="str">
        <f>'BANKA VE SİGORTA'!B18</f>
        <v>BAN 127</v>
      </c>
      <c r="B88" s="87" t="str">
        <f>'BANKA VE SİGORTA'!C18</f>
        <v>MESLEKİ MATEMATİK</v>
      </c>
      <c r="C88" s="88">
        <f>'BANKA VE SİGORTA'!D18</f>
        <v>44959</v>
      </c>
      <c r="D88" s="99">
        <f>'BANKA VE SİGORTA'!E18</f>
        <v>0.375</v>
      </c>
      <c r="E88" s="87">
        <f>'BANKA VE SİGORTA'!F18</f>
        <v>0</v>
      </c>
      <c r="F88" s="87">
        <f>'BANKA VE SİGORTA'!G18</f>
        <v>0</v>
      </c>
      <c r="G88" s="87" t="str">
        <f>'BANKA VE SİGORTA'!H18</f>
        <v>Dr. Öğretim Üyesi EVREN ERGÜN</v>
      </c>
      <c r="H88" s="87" t="str">
        <f>'BANKA VE SİGORTA'!I18</f>
        <v>Öğr. Gör. Dr. Azize Zehra ÇELENLİ BAŞARAN</v>
      </c>
    </row>
    <row r="89" spans="1:8" s="85" customFormat="1">
      <c r="A89" s="87" t="str">
        <f>'BANKA VE SİGORTA'!B15</f>
        <v>BAN 131</v>
      </c>
      <c r="B89" s="87" t="str">
        <f>'BANKA VE SİGORTA'!C15</f>
        <v>İŞ SAĞLIĞI VE GÜVENLİĞİ</v>
      </c>
      <c r="C89" s="88">
        <f>'BANKA VE SİGORTA'!D15</f>
        <v>44985</v>
      </c>
      <c r="D89" s="99">
        <f>'BANKA VE SİGORTA'!E15</f>
        <v>0.66666666666666663</v>
      </c>
      <c r="E89" s="87" t="str">
        <f>'BANKA VE SİGORTA'!F15</f>
        <v>A201</v>
      </c>
      <c r="F89" s="87">
        <f>'BANKA VE SİGORTA'!G15</f>
        <v>0</v>
      </c>
      <c r="G89" s="87" t="str">
        <f>'BANKA VE SİGORTA'!H15</f>
        <v>Öğr. Gör. AslıTOSYALI KARADAĞ</v>
      </c>
      <c r="H89" s="87">
        <f>'BANKA VE SİGORTA'!I15</f>
        <v>0</v>
      </c>
    </row>
    <row r="90" spans="1:8" s="85" customFormat="1">
      <c r="A90" s="87" t="str">
        <f>'BANKA VE SİGORTA'!B17</f>
        <v>BAN105</v>
      </c>
      <c r="B90" s="87" t="str">
        <f>'BANKA VE SİGORTA'!C17</f>
        <v>GENEL EKONOMİ</v>
      </c>
      <c r="C90" s="88">
        <f>'BANKA VE SİGORTA'!D17</f>
        <v>44960</v>
      </c>
      <c r="D90" s="99">
        <f>'BANKA VE SİGORTA'!E17</f>
        <v>0.375</v>
      </c>
      <c r="E90" s="87">
        <f>'BANKA VE SİGORTA'!F17</f>
        <v>0</v>
      </c>
      <c r="F90" s="87">
        <f>'BANKA VE SİGORTA'!G17</f>
        <v>0</v>
      </c>
      <c r="G90" s="87" t="str">
        <f>'BANKA VE SİGORTA'!H17</f>
        <v>Öğr. Gör. Seval ŞENGEZER</v>
      </c>
      <c r="H90" s="87" t="str">
        <f>'BANKA VE SİGORTA'!I17</f>
        <v>Öğr. Gör. Mustafa SOLMAZ</v>
      </c>
    </row>
    <row r="91" spans="1:8" s="85" customFormat="1">
      <c r="A91" s="87" t="str">
        <f>'BANKA VE SİGORTA'!B11</f>
        <v>BAN123</v>
      </c>
      <c r="B91" s="87" t="str">
        <f>'BANKA VE SİGORTA'!C11</f>
        <v>GENEL BANKACILIK</v>
      </c>
      <c r="C91" s="88">
        <f>'BANKA VE SİGORTA'!D11</f>
        <v>44984</v>
      </c>
      <c r="D91" s="99">
        <f>'BANKA VE SİGORTA'!E11</f>
        <v>0.375</v>
      </c>
      <c r="E91" s="87" t="str">
        <f>'BANKA VE SİGORTA'!F11</f>
        <v>A201</v>
      </c>
      <c r="F91" s="87">
        <f>'BANKA VE SİGORTA'!G11</f>
        <v>0</v>
      </c>
      <c r="G91" s="87" t="str">
        <f>'BANKA VE SİGORTA'!H11</f>
        <v>Öğr. Gör. Abdulkadir ERYILMAZ</v>
      </c>
      <c r="H91" s="87" t="str">
        <f>'BANKA VE SİGORTA'!I11</f>
        <v>Öğr. Gör. Neslihan YONDEMİR ÇALIŞKAN</v>
      </c>
    </row>
    <row r="92" spans="1:8" s="85" customFormat="1">
      <c r="A92" s="87" t="str">
        <f>'BANKA VE SİGORTA'!B14</f>
        <v>BAN125</v>
      </c>
      <c r="B92" s="87" t="str">
        <f>'BANKA VE SİGORTA'!C14</f>
        <v>SİGORTACILIĞA GİRİŞ</v>
      </c>
      <c r="C92" s="88">
        <f>'BANKA VE SİGORTA'!D14</f>
        <v>44985</v>
      </c>
      <c r="D92" s="99">
        <f>'BANKA VE SİGORTA'!E14</f>
        <v>0.5</v>
      </c>
      <c r="E92" s="87" t="str">
        <f>'BANKA VE SİGORTA'!F14</f>
        <v>A201</v>
      </c>
      <c r="F92" s="87">
        <f>'BANKA VE SİGORTA'!G14</f>
        <v>0</v>
      </c>
      <c r="G92" s="87" t="str">
        <f>'BANKA VE SİGORTA'!H14</f>
        <v>Öğr. Gör. Elif ATAMAN</v>
      </c>
      <c r="H92" s="87" t="str">
        <f>'BANKA VE SİGORTA'!I14</f>
        <v>Öğr. Gör. Neslihan YONDEMİR ÇALIŞKAN</v>
      </c>
    </row>
    <row r="93" spans="1:8" s="85" customFormat="1">
      <c r="A93" s="87" t="str">
        <f>'BANKA VE SİGORTA'!B12</f>
        <v>BAN129</v>
      </c>
      <c r="B93" s="87" t="str">
        <f>'BANKA VE SİGORTA'!C12</f>
        <v>OFİS PROGRAMLARI</v>
      </c>
      <c r="C93" s="88">
        <f>'BANKA VE SİGORTA'!D12</f>
        <v>44984</v>
      </c>
      <c r="D93" s="99">
        <f>'BANKA VE SİGORTA'!E12</f>
        <v>0.5</v>
      </c>
      <c r="E93" s="87" t="str">
        <f>'BANKA VE SİGORTA'!F12</f>
        <v>A201</v>
      </c>
      <c r="F93" s="87">
        <f>'BANKA VE SİGORTA'!G12</f>
        <v>0</v>
      </c>
      <c r="G93" s="87" t="str">
        <f>'BANKA VE SİGORTA'!H12</f>
        <v>Öğr. Gör. Serkan VARAN</v>
      </c>
      <c r="H93" s="87" t="str">
        <f>'BANKA VE SİGORTA'!I12</f>
        <v>Öğr. Gör. Muharrem Selçuk ÖZKAN</v>
      </c>
    </row>
    <row r="94" spans="1:8" s="85" customFormat="1">
      <c r="A94" s="87" t="str">
        <f>'BANKA VE SİGORTA'!B26</f>
        <v>BAN203</v>
      </c>
      <c r="B94" s="87" t="str">
        <f>'BANKA VE SİGORTA'!C26</f>
        <v>Bankacılık ve Sigorta Hukuku</v>
      </c>
      <c r="C94" s="88">
        <f>'BANKA VE SİGORTA'!D26</f>
        <v>44985</v>
      </c>
      <c r="D94" s="99">
        <f>'BANKA VE SİGORTA'!E26</f>
        <v>0.54166666666666663</v>
      </c>
      <c r="E94" s="87" t="str">
        <f>'BANKA VE SİGORTA'!F26</f>
        <v>A201</v>
      </c>
      <c r="F94" s="87">
        <f>'BANKA VE SİGORTA'!G26</f>
        <v>0</v>
      </c>
      <c r="G94" s="87" t="str">
        <f>'BANKA VE SİGORTA'!H26</f>
        <v>Öğr. Gör. Mustafa SOLMAZ</v>
      </c>
      <c r="H94" s="87" t="str">
        <f>'BANKA VE SİGORTA'!I26</f>
        <v>Öğr. Gör. AslıTOSYALI KARADAĞ</v>
      </c>
    </row>
    <row r="95" spans="1:8" s="85" customFormat="1">
      <c r="A95" s="87" t="str">
        <f>'BANKA VE SİGORTA'!B29</f>
        <v>BAN225</v>
      </c>
      <c r="B95" s="87" t="str">
        <f>'BANKA VE SİGORTA'!C29</f>
        <v>Banka-Sigorta İşlemleri ve Uyg</v>
      </c>
      <c r="C95" s="88">
        <f>'BANKA VE SİGORTA'!D29</f>
        <v>44986</v>
      </c>
      <c r="D95" s="99">
        <f>'BANKA VE SİGORTA'!E29</f>
        <v>0.54166666666666663</v>
      </c>
      <c r="E95" s="87" t="str">
        <f>'BANKA VE SİGORTA'!F29</f>
        <v>A201</v>
      </c>
      <c r="F95" s="87">
        <f>'BANKA VE SİGORTA'!G29</f>
        <v>0</v>
      </c>
      <c r="G95" s="87" t="str">
        <f>'BANKA VE SİGORTA'!H29</f>
        <v>Öğr. Gör. Elif ATAMAN</v>
      </c>
      <c r="H95" s="87" t="str">
        <f>'BANKA VE SİGORTA'!I29</f>
        <v>Öğr. Gör. Seval ŞENGEZER</v>
      </c>
    </row>
    <row r="96" spans="1:8" s="85" customFormat="1">
      <c r="A96" s="87" t="str">
        <f>'BANKA VE SİGORTA'!B28</f>
        <v>BAN227</v>
      </c>
      <c r="B96" s="87" t="str">
        <f>'BANKA VE SİGORTA'!C28</f>
        <v>Pazarlama ve Satış Yönetimi</v>
      </c>
      <c r="C96" s="88">
        <f>'BANKA VE SİGORTA'!D28</f>
        <v>44960</v>
      </c>
      <c r="D96" s="99">
        <f>'BANKA VE SİGORTA'!E28</f>
        <v>0.54166666666666663</v>
      </c>
      <c r="E96" s="87">
        <f>'BANKA VE SİGORTA'!F28</f>
        <v>0</v>
      </c>
      <c r="F96" s="87">
        <f>'BANKA VE SİGORTA'!G28</f>
        <v>0</v>
      </c>
      <c r="G96" s="87" t="str">
        <f>'BANKA VE SİGORTA'!H28</f>
        <v>Öğr. Gör. Dr. Azize Zehra ÇELENLİ BAŞARAN</v>
      </c>
      <c r="H96" s="87" t="str">
        <f>'BANKA VE SİGORTA'!I28</f>
        <v>Öğr. Gör. Muharrem Selçuk ÖZKAN</v>
      </c>
    </row>
    <row r="97" spans="1:8" s="85" customFormat="1">
      <c r="A97" s="87" t="str">
        <f>'BANKA VE SİGORTA'!B24</f>
        <v>BAN229</v>
      </c>
      <c r="B97" s="87" t="str">
        <f>'BANKA VE SİGORTA'!C24</f>
        <v>BES ve Hayat Sigortaları</v>
      </c>
      <c r="C97" s="88">
        <f>'BANKA VE SİGORTA'!D24</f>
        <v>44984</v>
      </c>
      <c r="D97" s="99">
        <f>'BANKA VE SİGORTA'!E24</f>
        <v>0.54166666666666663</v>
      </c>
      <c r="E97" s="87" t="str">
        <f>'BANKA VE SİGORTA'!F24</f>
        <v>A201</v>
      </c>
      <c r="F97" s="87">
        <f>'BANKA VE SİGORTA'!G24</f>
        <v>0</v>
      </c>
      <c r="G97" s="87" t="str">
        <f>'BANKA VE SİGORTA'!H24</f>
        <v>Öğr. Gör. Abdulkadir ERYILMAZ</v>
      </c>
      <c r="H97" s="87" t="str">
        <f>'BANKA VE SİGORTA'!I24</f>
        <v>Öğr. Gör. Serkan VARAN</v>
      </c>
    </row>
    <row r="98" spans="1:8" s="85" customFormat="1">
      <c r="A98" s="87" t="str">
        <f>'BANKA VE SİGORTA'!B25</f>
        <v>BAN231</v>
      </c>
      <c r="B98" s="87" t="str">
        <f>'BANKA VE SİGORTA'!C25</f>
        <v>Mali Tablolar ve Kredi Analizi</v>
      </c>
      <c r="C98" s="88">
        <f>'BANKA VE SİGORTA'!D25</f>
        <v>44963</v>
      </c>
      <c r="D98" s="99">
        <f>'BANKA VE SİGORTA'!E25</f>
        <v>0.54166666666666663</v>
      </c>
      <c r="E98" s="87">
        <f>'BANKA VE SİGORTA'!F25</f>
        <v>0</v>
      </c>
      <c r="F98" s="87">
        <f>'BANKA VE SİGORTA'!G25</f>
        <v>0</v>
      </c>
      <c r="G98" s="87" t="str">
        <f>'BANKA VE SİGORTA'!H25</f>
        <v>Öğr. Gör. Tunahan BİLGİN</v>
      </c>
      <c r="H98" s="87">
        <f>'BANKA VE SİGORTA'!I25</f>
        <v>0</v>
      </c>
    </row>
    <row r="99" spans="1:8" s="85" customFormat="1">
      <c r="A99" s="87" t="str">
        <f>'BANKA VE SİGORTA'!B27</f>
        <v>BAN239</v>
      </c>
      <c r="B99" s="87" t="str">
        <f>'BANKA VE SİGORTA'!C27</f>
        <v>Portföy Yönetimi</v>
      </c>
      <c r="C99" s="88">
        <f>'BANKA VE SİGORTA'!D27</f>
        <v>44959</v>
      </c>
      <c r="D99" s="99">
        <f>'BANKA VE SİGORTA'!E27</f>
        <v>0.54166666666666663</v>
      </c>
      <c r="E99" s="87">
        <f>'BANKA VE SİGORTA'!F27</f>
        <v>0</v>
      </c>
      <c r="F99" s="87">
        <f>'BANKA VE SİGORTA'!G27</f>
        <v>0</v>
      </c>
      <c r="G99" s="87" t="str">
        <f>'BANKA VE SİGORTA'!H27</f>
        <v>Öğr. Gör. Dr. Azize Zehra ÇELENLİ BAŞARAN</v>
      </c>
      <c r="H99" s="87" t="str">
        <f>'BANKA VE SİGORTA'!I27</f>
        <v>Dr. Öğretim Üyesi EVREN ERGÜN</v>
      </c>
    </row>
    <row r="100" spans="1:8" s="85" customFormat="1">
      <c r="A100" s="87" t="str">
        <f>'BANKA VE SİGORTA'!B30</f>
        <v>BAN245</v>
      </c>
      <c r="B100" s="87" t="str">
        <f>'BANKA VE SİGORTA'!C30</f>
        <v>Girişimcilik ve Yenilikçilik</v>
      </c>
      <c r="C100" s="88">
        <f>'BANKA VE SİGORTA'!D30</f>
        <v>44986</v>
      </c>
      <c r="D100" s="99">
        <f>'BANKA VE SİGORTA'!E30</f>
        <v>0.66666666666666663</v>
      </c>
      <c r="E100" s="87" t="str">
        <f>'BANKA VE SİGORTA'!F30</f>
        <v>A201</v>
      </c>
      <c r="F100" s="87">
        <f>'BANKA VE SİGORTA'!G30</f>
        <v>0</v>
      </c>
      <c r="G100" s="87" t="str">
        <f>'BANKA VE SİGORTA'!H30</f>
        <v>Öğr. Gör. Mürsel KAN</v>
      </c>
      <c r="H100" s="87">
        <f>'BANKA VE SİGORTA'!I30</f>
        <v>0</v>
      </c>
    </row>
    <row r="101" spans="1:8" s="85" customFormat="1">
      <c r="A101" s="87" t="str">
        <f>'BANKA VE SİGORTA'!B31</f>
        <v>ATİ101</v>
      </c>
      <c r="B101" s="87" t="str">
        <f>'BANKA VE SİGORTA'!C31</f>
        <v>Atatürk İlkeleri ve İnkılap Tarihi I</v>
      </c>
      <c r="C101" s="88">
        <f>'BANKA VE SİGORTA'!D31</f>
        <v>44961</v>
      </c>
      <c r="D101" s="99" t="e">
        <f>'BANKA VE SİGORTA'!#REF!</f>
        <v>#REF!</v>
      </c>
      <c r="E101" s="87">
        <f>'BANKA VE SİGORTA'!F31</f>
        <v>0</v>
      </c>
      <c r="F101" s="87">
        <f>'BANKA VE SİGORTA'!G31</f>
        <v>0</v>
      </c>
      <c r="G101" s="87" t="str">
        <f>'BANKA VE SİGORTA'!E31</f>
        <v>UZAKTAN EĞİTİMİ TERCİH EDENLER ÖĞRENCİLER SINAV YER VE SAATİNİ "sinav.omu.edu.tr" ADRESİNDEN ÖĞRENEREK BELİRTİLEN YER VE SIRALARDA SINAVA GİRECEKLERDİR.
YÜZYÜZE EĞİTİMİ TERCİH EDENLER İSE ADALET MESLEK YÜKSEKOKULUNDA 15:30'DA SINAVA GİRECEKLERDİR.</v>
      </c>
      <c r="H101" s="87">
        <f>'BANKA VE SİGORTA'!I31</f>
        <v>0</v>
      </c>
    </row>
    <row r="102" spans="1:8">
      <c r="A102" s="87" t="str">
        <f>'BANKA VE SİGORTA'!B32</f>
        <v>TDİ101</v>
      </c>
      <c r="B102" s="87" t="str">
        <f>'BANKA VE SİGORTA'!C32</f>
        <v>Türk Dili I</v>
      </c>
      <c r="C102" s="88">
        <f>'BANKA VE SİGORTA'!D32</f>
        <v>0</v>
      </c>
      <c r="D102" s="99">
        <f>'BANKA VE SİGORTA'!E32</f>
        <v>0</v>
      </c>
      <c r="E102" s="87">
        <f>'BANKA VE SİGORTA'!F32</f>
        <v>0</v>
      </c>
      <c r="F102" s="87">
        <f>'BANKA VE SİGORTA'!G32</f>
        <v>0</v>
      </c>
      <c r="G102" s="87">
        <f>'BANKA VE SİGORTA'!H32</f>
        <v>0</v>
      </c>
      <c r="H102" s="87">
        <f>'BANKA VE SİGORTA'!I32</f>
        <v>0</v>
      </c>
    </row>
    <row r="103" spans="1:8">
      <c r="A103" s="87" t="str">
        <f>'BANKA VE SİGORTA'!B33</f>
        <v>YDİ101</v>
      </c>
      <c r="B103" s="87" t="str">
        <f>'BANKA VE SİGORTA'!C33</f>
        <v>İngilizce I</v>
      </c>
      <c r="C103" s="88">
        <f>'BANKA VE SİGORTA'!D33</f>
        <v>0</v>
      </c>
      <c r="D103" s="99">
        <f>'BANKA VE SİGORTA'!E33</f>
        <v>0</v>
      </c>
      <c r="E103" s="87">
        <f>'BANKA VE SİGORTA'!F33</f>
        <v>0</v>
      </c>
      <c r="F103" s="87">
        <f>'BANKA VE SİGORTA'!G33</f>
        <v>0</v>
      </c>
      <c r="G103" s="87">
        <f>'BANKA VE SİGORTA'!H33</f>
        <v>0</v>
      </c>
      <c r="H103" s="87">
        <f>'BANKA VE SİGORTA'!I33</f>
        <v>0</v>
      </c>
    </row>
    <row r="104" spans="1:8">
      <c r="A104" s="87" t="e">
        <f>#REF!</f>
        <v>#REF!</v>
      </c>
      <c r="B104" s="87" t="e">
        <f>#REF!</f>
        <v>#REF!</v>
      </c>
      <c r="C104" s="87" t="e">
        <f>#REF!</f>
        <v>#REF!</v>
      </c>
      <c r="D104" s="87" t="e">
        <f>#REF!</f>
        <v>#REF!</v>
      </c>
      <c r="E104" s="87" t="e">
        <f>#REF!</f>
        <v>#REF!</v>
      </c>
      <c r="F104" s="87" t="e">
        <f>#REF!</f>
        <v>#REF!</v>
      </c>
      <c r="G104" s="87" t="e">
        <f>#REF!</f>
        <v>#REF!</v>
      </c>
      <c r="H104" s="87" t="e">
        <f>#REF!</f>
        <v>#REF!</v>
      </c>
    </row>
    <row r="105" spans="1:8">
      <c r="A105" s="87" t="e">
        <f>#REF!</f>
        <v>#REF!</v>
      </c>
      <c r="B105" s="87" t="e">
        <f>#REF!</f>
        <v>#REF!</v>
      </c>
      <c r="C105" s="87" t="e">
        <f>#REF!</f>
        <v>#REF!</v>
      </c>
      <c r="D105" s="87" t="e">
        <f>#REF!</f>
        <v>#REF!</v>
      </c>
      <c r="E105" s="87" t="e">
        <f>#REF!</f>
        <v>#REF!</v>
      </c>
      <c r="F105" s="87" t="e">
        <f>#REF!</f>
        <v>#REF!</v>
      </c>
      <c r="G105" s="87" t="e">
        <f>#REF!</f>
        <v>#REF!</v>
      </c>
      <c r="H105" s="87" t="e">
        <f>#REF!</f>
        <v>#REF!</v>
      </c>
    </row>
    <row r="106" spans="1:8">
      <c r="A106" s="87" t="e">
        <f>#REF!</f>
        <v>#REF!</v>
      </c>
      <c r="B106" s="87" t="e">
        <f>#REF!</f>
        <v>#REF!</v>
      </c>
      <c r="C106" s="87" t="e">
        <f>#REF!</f>
        <v>#REF!</v>
      </c>
      <c r="D106" s="87" t="e">
        <f>#REF!</f>
        <v>#REF!</v>
      </c>
      <c r="E106" s="87" t="e">
        <f>#REF!</f>
        <v>#REF!</v>
      </c>
      <c r="F106" s="87" t="e">
        <f>#REF!</f>
        <v>#REF!</v>
      </c>
      <c r="G106" s="87" t="e">
        <f>#REF!</f>
        <v>#REF!</v>
      </c>
      <c r="H106" s="87" t="e">
        <f>#REF!</f>
        <v>#REF!</v>
      </c>
    </row>
    <row r="107" spans="1:8">
      <c r="A107" s="87" t="e">
        <f>#REF!</f>
        <v>#REF!</v>
      </c>
      <c r="B107" s="87" t="e">
        <f>#REF!</f>
        <v>#REF!</v>
      </c>
      <c r="C107" s="87" t="e">
        <f>#REF!</f>
        <v>#REF!</v>
      </c>
      <c r="D107" s="87" t="e">
        <f>#REF!</f>
        <v>#REF!</v>
      </c>
      <c r="E107" s="87" t="e">
        <f>#REF!</f>
        <v>#REF!</v>
      </c>
      <c r="F107" s="87" t="e">
        <f>#REF!</f>
        <v>#REF!</v>
      </c>
      <c r="G107" s="87" t="e">
        <f>#REF!</f>
        <v>#REF!</v>
      </c>
      <c r="H107" s="87" t="e">
        <f>#REF!</f>
        <v>#REF!</v>
      </c>
    </row>
    <row r="108" spans="1:8">
      <c r="A108" s="87" t="e">
        <f>#REF!</f>
        <v>#REF!</v>
      </c>
      <c r="B108" s="87" t="e">
        <f>#REF!</f>
        <v>#REF!</v>
      </c>
      <c r="C108" s="87" t="e">
        <f>#REF!</f>
        <v>#REF!</v>
      </c>
      <c r="D108" s="87" t="e">
        <f>#REF!</f>
        <v>#REF!</v>
      </c>
      <c r="E108" s="87" t="e">
        <f>#REF!</f>
        <v>#REF!</v>
      </c>
      <c r="F108" s="87" t="e">
        <f>#REF!</f>
        <v>#REF!</v>
      </c>
      <c r="G108" s="87" t="e">
        <f>#REF!</f>
        <v>#REF!</v>
      </c>
      <c r="H108" s="87" t="e">
        <f>#REF!</f>
        <v>#REF!</v>
      </c>
    </row>
    <row r="109" spans="1:8">
      <c r="A109" s="87" t="e">
        <f>#REF!</f>
        <v>#REF!</v>
      </c>
      <c r="B109" s="87" t="e">
        <f>#REF!</f>
        <v>#REF!</v>
      </c>
      <c r="C109" s="87" t="e">
        <f>#REF!</f>
        <v>#REF!</v>
      </c>
      <c r="D109" s="87" t="e">
        <f>#REF!</f>
        <v>#REF!</v>
      </c>
      <c r="E109" s="87" t="e">
        <f>#REF!</f>
        <v>#REF!</v>
      </c>
      <c r="F109" s="87" t="e">
        <f>#REF!</f>
        <v>#REF!</v>
      </c>
      <c r="G109" s="87" t="e">
        <f>#REF!</f>
        <v>#REF!</v>
      </c>
      <c r="H109" s="87" t="e">
        <f>#REF!</f>
        <v>#REF!</v>
      </c>
    </row>
    <row r="110" spans="1:8">
      <c r="A110" s="87" t="e">
        <f>#REF!</f>
        <v>#REF!</v>
      </c>
      <c r="B110" s="87" t="e">
        <f>#REF!</f>
        <v>#REF!</v>
      </c>
      <c r="C110" s="87" t="e">
        <f>#REF!</f>
        <v>#REF!</v>
      </c>
      <c r="D110" s="87" t="e">
        <f>#REF!</f>
        <v>#REF!</v>
      </c>
      <c r="E110" s="87" t="e">
        <f>#REF!</f>
        <v>#REF!</v>
      </c>
      <c r="F110" s="87" t="e">
        <f>#REF!</f>
        <v>#REF!</v>
      </c>
      <c r="G110" s="87" t="e">
        <f>#REF!</f>
        <v>#REF!</v>
      </c>
      <c r="H110" s="87" t="e">
        <f>#REF!</f>
        <v>#REF!</v>
      </c>
    </row>
    <row r="111" spans="1:8">
      <c r="A111" s="87" t="e">
        <f>#REF!</f>
        <v>#REF!</v>
      </c>
      <c r="B111" s="87" t="e">
        <f>#REF!</f>
        <v>#REF!</v>
      </c>
      <c r="C111" s="87" t="e">
        <f>#REF!</f>
        <v>#REF!</v>
      </c>
      <c r="D111" s="87" t="e">
        <f>#REF!</f>
        <v>#REF!</v>
      </c>
      <c r="E111" s="87" t="e">
        <f>#REF!</f>
        <v>#REF!</v>
      </c>
      <c r="F111" s="87" t="e">
        <f>#REF!</f>
        <v>#REF!</v>
      </c>
      <c r="G111" s="87" t="e">
        <f>#REF!</f>
        <v>#REF!</v>
      </c>
      <c r="H111" s="87" t="e">
        <f>#REF!</f>
        <v>#REF!</v>
      </c>
    </row>
    <row r="112" spans="1:8">
      <c r="A112" s="87" t="e">
        <f>#REF!</f>
        <v>#REF!</v>
      </c>
      <c r="B112" s="87" t="e">
        <f>#REF!</f>
        <v>#REF!</v>
      </c>
      <c r="C112" s="87" t="e">
        <f>#REF!</f>
        <v>#REF!</v>
      </c>
      <c r="D112" s="87" t="e">
        <f>#REF!</f>
        <v>#REF!</v>
      </c>
      <c r="E112" s="87" t="e">
        <f>#REF!</f>
        <v>#REF!</v>
      </c>
      <c r="F112" s="87" t="e">
        <f>#REF!</f>
        <v>#REF!</v>
      </c>
      <c r="G112" s="87" t="e">
        <f>#REF!</f>
        <v>#REF!</v>
      </c>
      <c r="H112" s="87" t="e">
        <f>#REF!</f>
        <v>#REF!</v>
      </c>
    </row>
    <row r="113" spans="1:8">
      <c r="A113" s="87" t="e">
        <f>#REF!</f>
        <v>#REF!</v>
      </c>
      <c r="B113" s="87" t="e">
        <f>#REF!</f>
        <v>#REF!</v>
      </c>
      <c r="C113" s="87" t="e">
        <f>#REF!</f>
        <v>#REF!</v>
      </c>
      <c r="D113" s="87" t="e">
        <f>#REF!</f>
        <v>#REF!</v>
      </c>
      <c r="E113" s="87" t="e">
        <f>#REF!</f>
        <v>#REF!</v>
      </c>
      <c r="F113" s="87" t="e">
        <f>#REF!</f>
        <v>#REF!</v>
      </c>
      <c r="G113" s="87" t="e">
        <f>#REF!</f>
        <v>#REF!</v>
      </c>
      <c r="H113" s="87" t="e">
        <f>#REF!</f>
        <v>#REF!</v>
      </c>
    </row>
    <row r="114" spans="1:8">
      <c r="A114" s="87" t="e">
        <f>#REF!</f>
        <v>#REF!</v>
      </c>
      <c r="B114" s="87" t="e">
        <f>#REF!</f>
        <v>#REF!</v>
      </c>
      <c r="C114" s="87" t="e">
        <f>#REF!</f>
        <v>#REF!</v>
      </c>
      <c r="D114" s="87" t="e">
        <f>#REF!</f>
        <v>#REF!</v>
      </c>
      <c r="E114" s="87" t="e">
        <f>#REF!</f>
        <v>#REF!</v>
      </c>
      <c r="F114" s="87" t="e">
        <f>#REF!</f>
        <v>#REF!</v>
      </c>
      <c r="G114" s="87" t="e">
        <f>#REF!</f>
        <v>#REF!</v>
      </c>
      <c r="H114" s="87" t="e">
        <f>#REF!</f>
        <v>#REF!</v>
      </c>
    </row>
    <row r="115" spans="1:8">
      <c r="A115" s="87" t="e">
        <f>#REF!</f>
        <v>#REF!</v>
      </c>
      <c r="B115" s="87" t="e">
        <f>#REF!</f>
        <v>#REF!</v>
      </c>
      <c r="C115" s="87" t="e">
        <f>#REF!</f>
        <v>#REF!</v>
      </c>
      <c r="D115" s="87" t="e">
        <f>#REF!</f>
        <v>#REF!</v>
      </c>
      <c r="E115" s="87" t="e">
        <f>#REF!</f>
        <v>#REF!</v>
      </c>
      <c r="F115" s="87" t="e">
        <f>#REF!</f>
        <v>#REF!</v>
      </c>
      <c r="G115" s="87" t="e">
        <f>#REF!</f>
        <v>#REF!</v>
      </c>
      <c r="H115" s="87" t="e">
        <f>#REF!</f>
        <v>#REF!</v>
      </c>
    </row>
    <row r="116" spans="1:8">
      <c r="A116" s="87" t="e">
        <f>#REF!</f>
        <v>#REF!</v>
      </c>
      <c r="B116" s="87" t="e">
        <f>#REF!</f>
        <v>#REF!</v>
      </c>
      <c r="C116" s="87" t="e">
        <f>#REF!</f>
        <v>#REF!</v>
      </c>
      <c r="D116" s="87" t="e">
        <f>#REF!</f>
        <v>#REF!</v>
      </c>
      <c r="E116" s="87" t="e">
        <f>#REF!</f>
        <v>#REF!</v>
      </c>
      <c r="F116" s="87" t="e">
        <f>#REF!</f>
        <v>#REF!</v>
      </c>
      <c r="G116" s="87" t="e">
        <f>#REF!</f>
        <v>#REF!</v>
      </c>
      <c r="H116" s="87" t="e">
        <f>#REF!</f>
        <v>#REF!</v>
      </c>
    </row>
    <row r="117" spans="1:8">
      <c r="A117" s="87" t="e">
        <f>#REF!</f>
        <v>#REF!</v>
      </c>
      <c r="B117" s="87" t="e">
        <f>#REF!</f>
        <v>#REF!</v>
      </c>
      <c r="C117" s="87" t="e">
        <f>#REF!</f>
        <v>#REF!</v>
      </c>
      <c r="D117" s="87" t="e">
        <f>#REF!</f>
        <v>#REF!</v>
      </c>
      <c r="E117" s="87" t="e">
        <f>#REF!</f>
        <v>#REF!</v>
      </c>
      <c r="F117" s="87" t="e">
        <f>#REF!</f>
        <v>#REF!</v>
      </c>
      <c r="G117" s="87" t="e">
        <f>#REF!</f>
        <v>#REF!</v>
      </c>
      <c r="H117" s="87" t="e">
        <f>#REF!</f>
        <v>#REF!</v>
      </c>
    </row>
    <row r="118" spans="1:8">
      <c r="A118" s="87" t="e">
        <f>#REF!</f>
        <v>#REF!</v>
      </c>
      <c r="B118" s="87" t="e">
        <f>#REF!</f>
        <v>#REF!</v>
      </c>
      <c r="C118" s="87" t="e">
        <f>#REF!</f>
        <v>#REF!</v>
      </c>
      <c r="D118" s="87" t="e">
        <f>#REF!</f>
        <v>#REF!</v>
      </c>
      <c r="E118" s="87" t="e">
        <f>#REF!</f>
        <v>#REF!</v>
      </c>
      <c r="F118" s="87" t="e">
        <f>#REF!</f>
        <v>#REF!</v>
      </c>
      <c r="G118" s="87" t="e">
        <f>#REF!</f>
        <v>#REF!</v>
      </c>
      <c r="H118" s="87" t="e">
        <f>#REF!</f>
        <v>#REF!</v>
      </c>
    </row>
    <row r="119" spans="1:8">
      <c r="A119" s="87" t="e">
        <f>#REF!</f>
        <v>#REF!</v>
      </c>
      <c r="B119" s="87" t="e">
        <f>#REF!</f>
        <v>#REF!</v>
      </c>
      <c r="C119" s="87" t="e">
        <f>#REF!</f>
        <v>#REF!</v>
      </c>
      <c r="D119" s="87" t="e">
        <f>#REF!</f>
        <v>#REF!</v>
      </c>
      <c r="E119" s="87" t="e">
        <f>#REF!</f>
        <v>#REF!</v>
      </c>
      <c r="F119" s="87" t="e">
        <f>#REF!</f>
        <v>#REF!</v>
      </c>
      <c r="G119" s="87" t="e">
        <f>#REF!</f>
        <v>#REF!</v>
      </c>
      <c r="H119" s="87" t="e">
        <f>#REF!</f>
        <v>#REF!</v>
      </c>
    </row>
    <row r="120" spans="1:8">
      <c r="A120" s="80" t="str">
        <f>'BİLGİSAYAR PROGRAMCILIĞI'!B15</f>
        <v>BİP101</v>
      </c>
      <c r="B120" s="80" t="str">
        <f>'BİLGİSAYAR PROGRAMCILIĞI'!C15</f>
        <v>Matematik</v>
      </c>
      <c r="C120" s="103">
        <f>'BİLGİSAYAR PROGRAMCILIĞI'!D15</f>
        <v>44959</v>
      </c>
      <c r="D120" s="105">
        <f>'BİLGİSAYAR PROGRAMCILIĞI'!E15</f>
        <v>0.45833333333333331</v>
      </c>
      <c r="E120" s="80">
        <f>'BİLGİSAYAR PROGRAMCILIĞI'!F15</f>
        <v>0</v>
      </c>
      <c r="F120" s="80">
        <f>'BİLGİSAYAR PROGRAMCILIĞI'!G15</f>
        <v>0</v>
      </c>
      <c r="G120" s="80" t="str">
        <f>'BİLGİSAYAR PROGRAMCILIĞI'!H15</f>
        <v>Dr. Öğretim Üyesi EVREN ERGÜN</v>
      </c>
      <c r="H120" s="80" t="str">
        <f>'BİLGİSAYAR PROGRAMCILIĞI'!I15</f>
        <v>Öğr. Gör. Dr. Azize Zehra ÇELENLİ BAŞARAN</v>
      </c>
    </row>
    <row r="121" spans="1:8">
      <c r="A121" s="80" t="str">
        <f>'BİLGİSAYAR PROGRAMCILIĞI'!B13</f>
        <v>BİP103</v>
      </c>
      <c r="B121" s="80" t="str">
        <f>'BİLGİSAYAR PROGRAMCILIĞI'!C13</f>
        <v>Programlama Temelleri</v>
      </c>
      <c r="C121" s="103">
        <f>'BİLGİSAYAR PROGRAMCILIĞI'!D13</f>
        <v>44960</v>
      </c>
      <c r="D121" s="105">
        <f>'BİLGİSAYAR PROGRAMCILIĞI'!E13</f>
        <v>0.45833333333333331</v>
      </c>
      <c r="E121" s="80">
        <f>'BİLGİSAYAR PROGRAMCILIĞI'!F13</f>
        <v>0</v>
      </c>
      <c r="F121" s="80">
        <f>'BİLGİSAYAR PROGRAMCILIĞI'!G13</f>
        <v>0</v>
      </c>
      <c r="G121" s="80" t="str">
        <f>'BİLGİSAYAR PROGRAMCILIĞI'!H13</f>
        <v>Öğr. Gör. Hakan Can ALTUNAY</v>
      </c>
      <c r="H121" s="80" t="str">
        <f>'BİLGİSAYAR PROGRAMCILIĞI'!I13</f>
        <v>Öğr. Gör. Dr. Azize Zehra ÇELENLİ BAŞARAN</v>
      </c>
    </row>
    <row r="122" spans="1:8">
      <c r="A122" s="80" t="str">
        <f>'BİLGİSAYAR PROGRAMCILIĞI'!B14</f>
        <v>BİP105</v>
      </c>
      <c r="B122" s="80" t="str">
        <f>'BİLGİSAYAR PROGRAMCILIĞI'!C14</f>
        <v>Web Tasarımının Temelleri</v>
      </c>
      <c r="C122" s="103">
        <f>'BİLGİSAYAR PROGRAMCILIĞI'!D14</f>
        <v>44963</v>
      </c>
      <c r="D122" s="105">
        <f>'BİLGİSAYAR PROGRAMCILIĞI'!E14</f>
        <v>0.45833333333333331</v>
      </c>
      <c r="E122" s="80">
        <f>'BİLGİSAYAR PROGRAMCILIĞI'!F14</f>
        <v>0</v>
      </c>
      <c r="F122" s="80">
        <f>'BİLGİSAYAR PROGRAMCILIĞI'!G14</f>
        <v>0</v>
      </c>
      <c r="G122" s="80" t="str">
        <f>'BİLGİSAYAR PROGRAMCILIĞI'!H14</f>
        <v>Öğr. Gör. AslıTOSYALI KARADAĞ</v>
      </c>
      <c r="H122" s="80" t="str">
        <f>'BİLGİSAYAR PROGRAMCILIĞI'!I14</f>
        <v>Öğr. Gör. Sema BİLGİLİ</v>
      </c>
    </row>
    <row r="123" spans="1:8">
      <c r="A123" s="80" t="str">
        <f>'BİLGİSAYAR PROGRAMCILIĞI'!B16</f>
        <v>BİP109</v>
      </c>
      <c r="B123" s="80" t="str">
        <f>'BİLGİSAYAR PROGRAMCILIĞI'!C16</f>
        <v>Ofis Yazılımları</v>
      </c>
      <c r="C123" s="103">
        <f>'BİLGİSAYAR PROGRAMCILIĞI'!D16</f>
        <v>44986</v>
      </c>
      <c r="D123" s="105">
        <f>'BİLGİSAYAR PROGRAMCILIĞI'!E16</f>
        <v>0.45833333333333331</v>
      </c>
      <c r="E123" s="80" t="str">
        <f>'BİLGİSAYAR PROGRAMCILIĞI'!F16</f>
        <v>A201</v>
      </c>
      <c r="F123" s="80">
        <f>'BİLGİSAYAR PROGRAMCILIĞI'!G16</f>
        <v>0</v>
      </c>
      <c r="G123" s="80" t="str">
        <f>'BİLGİSAYAR PROGRAMCILIĞI'!H16</f>
        <v>Öğr. Gör. Serkan VARAN</v>
      </c>
      <c r="H123" s="80">
        <f>'BİLGİSAYAR PROGRAMCILIĞI'!I17</f>
        <v>0</v>
      </c>
    </row>
    <row r="124" spans="1:8">
      <c r="A124" s="80" t="str">
        <f>'BİLGİSAYAR PROGRAMCILIĞI'!B12</f>
        <v>BİP111</v>
      </c>
      <c r="B124" s="80" t="str">
        <f>'BİLGİSAYAR PROGRAMCILIĞI'!C12</f>
        <v>Yazılım Kurulumu ve Yönetimi</v>
      </c>
      <c r="C124" s="103">
        <f>'BİLGİSAYAR PROGRAMCILIĞI'!D12</f>
        <v>44985</v>
      </c>
      <c r="D124" s="105">
        <f>'BİLGİSAYAR PROGRAMCILIĞI'!E12</f>
        <v>0.45833333333333331</v>
      </c>
      <c r="E124" s="80" t="str">
        <f>'BİLGİSAYAR PROGRAMCILIĞI'!F12</f>
        <v>A201</v>
      </c>
      <c r="F124" s="80">
        <f>'BİLGİSAYAR PROGRAMCILIĞI'!G12</f>
        <v>0</v>
      </c>
      <c r="G124" s="80" t="str">
        <f>'BİLGİSAYAR PROGRAMCILIĞI'!H12</f>
        <v>Öğr. Gör. Sema BİLGİLİ</v>
      </c>
      <c r="H124" s="80" t="str">
        <f>'BİLGİSAYAR PROGRAMCILIĞI'!I12</f>
        <v>Öğr. Gör. Abdulkadir ERYILMAZ</v>
      </c>
    </row>
    <row r="125" spans="1:8">
      <c r="A125" s="80" t="str">
        <f>'BİLGİSAYAR PROGRAMCILIĞI'!B11</f>
        <v>BİP117</v>
      </c>
      <c r="B125" s="80" t="str">
        <f>'BİLGİSAYAR PROGRAMCILIĞI'!C11</f>
        <v>Ağ Temelleri</v>
      </c>
      <c r="C125" s="103">
        <f>'BİLGİSAYAR PROGRAMCILIĞI'!D11</f>
        <v>44984</v>
      </c>
      <c r="D125" s="105">
        <f>'BİLGİSAYAR PROGRAMCILIĞI'!E11</f>
        <v>0.45833333333333331</v>
      </c>
      <c r="E125" s="80" t="str">
        <f>'BİLGİSAYAR PROGRAMCILIĞI'!F11</f>
        <v>A201</v>
      </c>
      <c r="F125" s="80">
        <f>'BİLGİSAYAR PROGRAMCILIĞI'!G11</f>
        <v>0</v>
      </c>
      <c r="G125" s="80" t="str">
        <f>'BİLGİSAYAR PROGRAMCILIĞI'!H11</f>
        <v>Öğr. Gör. Serkan VARAN</v>
      </c>
      <c r="H125" s="80" t="str">
        <f>'BİLGİSAYAR PROGRAMCILIĞI'!I11</f>
        <v>Öğr. Gör. Neslihan YONDEMİR ÇALIŞKAN</v>
      </c>
    </row>
    <row r="126" spans="1:8">
      <c r="A126" s="80" t="str">
        <f>'BİLGİSAYAR PROGRAMCILIĞI'!B25</f>
        <v>BİP201</v>
      </c>
      <c r="B126" s="80" t="str">
        <f>'BİLGİSAYAR PROGRAMCILIĞI'!C25</f>
        <v>Görsel Programlama-I</v>
      </c>
      <c r="C126" s="103">
        <f>'BİLGİSAYAR PROGRAMCILIĞI'!D25</f>
        <v>44985</v>
      </c>
      <c r="D126" s="105">
        <f>'BİLGİSAYAR PROGRAMCILIĞI'!E25</f>
        <v>0.625</v>
      </c>
      <c r="E126" s="80" t="str">
        <f>'BİLGİSAYAR PROGRAMCILIĞI'!F25</f>
        <v>A201</v>
      </c>
      <c r="F126" s="80">
        <f>'BİLGİSAYAR PROGRAMCILIĞI'!G25</f>
        <v>0</v>
      </c>
      <c r="G126" s="80" t="str">
        <f>'BİLGİSAYAR PROGRAMCILIĞI'!H25</f>
        <v>Öğr. Gör. Tuğba Cansu TOPALLI</v>
      </c>
      <c r="H126" s="80" t="str">
        <f>'BİLGİSAYAR PROGRAMCILIĞI'!I25</f>
        <v>Öğr. Gör. Hakan Can ALTUNAY</v>
      </c>
    </row>
    <row r="127" spans="1:8">
      <c r="A127" s="80" t="str">
        <f>'BİLGİSAYAR PROGRAMCILIĞI'!B27</f>
        <v>BİP203</v>
      </c>
      <c r="B127" s="80" t="str">
        <f>'BİLGİSAYAR PROGRAMCILIĞI'!C27</f>
        <v>İnternet Programcılığı-I</v>
      </c>
      <c r="C127" s="103">
        <f>'BİLGİSAYAR PROGRAMCILIĞI'!D27</f>
        <v>44986</v>
      </c>
      <c r="D127" s="105">
        <f>'BİLGİSAYAR PROGRAMCILIĞI'!E27</f>
        <v>0.66666666666666663</v>
      </c>
      <c r="E127" s="80" t="str">
        <f>'BİLGİSAYAR PROGRAMCILIĞI'!F27</f>
        <v>A201</v>
      </c>
      <c r="F127" s="80">
        <f>'BİLGİSAYAR PROGRAMCILIĞI'!G27</f>
        <v>0</v>
      </c>
      <c r="G127" s="80" t="str">
        <f>'BİLGİSAYAR PROGRAMCILIĞI'!H27</f>
        <v>Öğr. Gör. Neslihan YONDEMİR ÇALIŞKAN</v>
      </c>
      <c r="H127" s="80" t="str">
        <f>'BİLGİSAYAR PROGRAMCILIĞI'!I27</f>
        <v>Öğr. Gör. AslıTOSYALI KARADAĞ</v>
      </c>
    </row>
    <row r="128" spans="1:8">
      <c r="A128" s="80" t="str">
        <f>'BİLGİSAYAR PROGRAMCILIĞI'!B29</f>
        <v>BİP205</v>
      </c>
      <c r="B128" s="80" t="str">
        <f>'BİLGİSAYAR PROGRAMCILIĞI'!C29</f>
        <v>Nesne Tabanlı Programlama-I</v>
      </c>
      <c r="C128" s="103">
        <f>'BİLGİSAYAR PROGRAMCILIĞI'!D29</f>
        <v>44960</v>
      </c>
      <c r="D128" s="105">
        <f>'BİLGİSAYAR PROGRAMCILIĞI'!E29</f>
        <v>0.625</v>
      </c>
      <c r="E128" s="80" t="str">
        <f>'BİLGİSAYAR PROGRAMCILIĞI'!F29</f>
        <v>A201</v>
      </c>
      <c r="F128" s="80">
        <f>'BİLGİSAYAR PROGRAMCILIĞI'!G29</f>
        <v>60</v>
      </c>
      <c r="G128" s="80" t="str">
        <f>'BİLGİSAYAR PROGRAMCILIĞI'!H29</f>
        <v>Öğr. Gör. Hakan Can ALTUNAY</v>
      </c>
      <c r="H128" s="80" t="str">
        <f>'BİLGİSAYAR PROGRAMCILIĞI'!I29</f>
        <v>Öğr. Gör. Dr. Azize Zehra ÇELENLİ BAŞARAN</v>
      </c>
    </row>
    <row r="129" spans="1:8">
      <c r="A129" s="80" t="str">
        <f>'BİLGİSAYAR PROGRAMCILIĞI'!B26</f>
        <v>BİP207</v>
      </c>
      <c r="B129" s="80" t="str">
        <f>'BİLGİSAYAR PROGRAMCILIĞI'!C26</f>
        <v>Veri Tabanı-II</v>
      </c>
      <c r="C129" s="103">
        <f>'BİLGİSAYAR PROGRAMCILIĞI'!D26</f>
        <v>44986</v>
      </c>
      <c r="D129" s="105">
        <f>'BİLGİSAYAR PROGRAMCILIĞI'!E26</f>
        <v>0.625</v>
      </c>
      <c r="E129" s="80" t="str">
        <f>'BİLGİSAYAR PROGRAMCILIĞI'!F26</f>
        <v>A201</v>
      </c>
      <c r="F129" s="80">
        <f>'BİLGİSAYAR PROGRAMCILIĞI'!G26</f>
        <v>0</v>
      </c>
      <c r="G129" s="80" t="str">
        <f>'BİLGİSAYAR PROGRAMCILIĞI'!H26</f>
        <v>Öğr. Gör. Neslihan YONDEMİR ÇALIŞKAN</v>
      </c>
      <c r="H129" s="80">
        <f>'BİLGİSAYAR PROGRAMCILIĞI'!I26</f>
        <v>0</v>
      </c>
    </row>
    <row r="130" spans="1:8">
      <c r="A130" s="80" t="str">
        <f>'BİLGİSAYAR PROGRAMCILIĞI'!B30</f>
        <v>BİP209</v>
      </c>
      <c r="B130" s="80" t="str">
        <f>'BİLGİSAYAR PROGRAMCILIĞI'!C30</f>
        <v>Grafik ve Animasyon</v>
      </c>
      <c r="C130" s="103">
        <f>'BİLGİSAYAR PROGRAMCILIĞI'!D30</f>
        <v>44963</v>
      </c>
      <c r="D130" s="105">
        <f>'BİLGİSAYAR PROGRAMCILIĞI'!E30</f>
        <v>0.625</v>
      </c>
      <c r="E130" s="80" t="str">
        <f>'BİLGİSAYAR PROGRAMCILIĞI'!F30</f>
        <v>A201</v>
      </c>
      <c r="F130" s="80">
        <f>'BİLGİSAYAR PROGRAMCILIĞI'!G30</f>
        <v>46</v>
      </c>
      <c r="G130" s="80" t="str">
        <f>'BİLGİSAYAR PROGRAMCILIĞI'!H30</f>
        <v>Öğr. Gör. AslıTOSYALI KARADAĞ</v>
      </c>
      <c r="H130" s="80">
        <f>'BİLGİSAYAR PROGRAMCILIĞI'!I30</f>
        <v>0</v>
      </c>
    </row>
    <row r="131" spans="1:8">
      <c r="A131" s="80" t="str">
        <f>'BİLGİSAYAR PROGRAMCILIĞI'!B28</f>
        <v>BİP225</v>
      </c>
      <c r="B131" s="80" t="str">
        <f>'BİLGİSAYAR PROGRAMCILIĞI'!C28</f>
        <v>Açık Kaynak İşletim Sistemi</v>
      </c>
      <c r="C131" s="103">
        <f>'BİLGİSAYAR PROGRAMCILIĞI'!D28</f>
        <v>44959</v>
      </c>
      <c r="D131" s="105">
        <f>'BİLGİSAYAR PROGRAMCILIĞI'!E28</f>
        <v>0.625</v>
      </c>
      <c r="E131" s="80" t="str">
        <f>'BİLGİSAYAR PROGRAMCILIĞI'!F28</f>
        <v>A201</v>
      </c>
      <c r="F131" s="80">
        <f>'BİLGİSAYAR PROGRAMCILIĞI'!G28</f>
        <v>55</v>
      </c>
      <c r="G131" s="80" t="str">
        <f>'BİLGİSAYAR PROGRAMCILIĞI'!H28</f>
        <v>Öğr. Gör. Emre ENGİN</v>
      </c>
      <c r="H131" s="80" t="str">
        <f>'BİLGİSAYAR PROGRAMCILIĞI'!I28</f>
        <v>Öğr. Gör. Seval ŞENGEZER</v>
      </c>
    </row>
    <row r="132" spans="1:8">
      <c r="A132" s="80" t="str">
        <f>'BİLGİSAYAR PROGRAMCILIĞI'!B24</f>
        <v>BİP227</v>
      </c>
      <c r="B132" s="80" t="str">
        <f>'BİLGİSAYAR PROGRAMCILIĞI'!C24</f>
        <v>Mobil Programlama</v>
      </c>
      <c r="C132" s="103">
        <f>'BİLGİSAYAR PROGRAMCILIĞI'!D24</f>
        <v>44984</v>
      </c>
      <c r="D132" s="105">
        <f>'BİLGİSAYAR PROGRAMCILIĞI'!E24</f>
        <v>0.625</v>
      </c>
      <c r="E132" s="80" t="str">
        <f>'BİLGİSAYAR PROGRAMCILIĞI'!F24</f>
        <v>A201</v>
      </c>
      <c r="F132" s="80">
        <f>'BİLGİSAYAR PROGRAMCILIĞI'!G24</f>
        <v>0</v>
      </c>
      <c r="G132" s="80" t="str">
        <f>'BİLGİSAYAR PROGRAMCILIĞI'!H24</f>
        <v>Öğr. Gör. Tuğba Cansu TOPALLI</v>
      </c>
      <c r="H132" s="80" t="str">
        <f>'BİLGİSAYAR PROGRAMCILIĞI'!I24</f>
        <v>Öğr. Gör. Neslihan YONDEMİR ÇALIŞKAN</v>
      </c>
    </row>
    <row r="133" spans="1:8">
      <c r="A133" s="80" t="str">
        <f>'BİLGİSAYAR PROGRAMCILIĞI'!B31</f>
        <v>BİP209</v>
      </c>
      <c r="B133" s="80" t="str">
        <f>'BİLGİSAYAR PROGRAMCILIĞI'!C31</f>
        <v>Grafik ve Animasyon</v>
      </c>
      <c r="C133" s="103">
        <f>'BİLGİSAYAR PROGRAMCILIĞI'!D31</f>
        <v>44987</v>
      </c>
      <c r="D133" s="105">
        <f>'BİLGİSAYAR PROGRAMCILIĞI'!E31</f>
        <v>0.625</v>
      </c>
      <c r="E133" s="80" t="str">
        <f>'BİLGİSAYAR PROGRAMCILIĞI'!F31</f>
        <v>A201</v>
      </c>
      <c r="F133" s="80">
        <f>'BİLGİSAYAR PROGRAMCILIĞI'!G31</f>
        <v>0</v>
      </c>
      <c r="G133" s="80" t="str">
        <f>'BİLGİSAYAR PROGRAMCILIĞI'!H31</f>
        <v>Öğr. Gör. AslıTOSYALI KARADAĞ</v>
      </c>
      <c r="H133" s="80">
        <f>'BİLGİSAYAR PROGRAMCILIĞI'!I31</f>
        <v>0</v>
      </c>
    </row>
    <row r="134" spans="1:8">
      <c r="A134" t="str">
        <f>'BİLGİ GÜVENLİĞİ'!B14</f>
        <v>BGP101</v>
      </c>
      <c r="B134" t="str">
        <f>'BİLGİ GÜVENLİĞİ'!C14</f>
        <v>Programlama Temelleri</v>
      </c>
      <c r="C134" s="79">
        <f>'BİLGİ GÜVENLİĞİ'!D14</f>
        <v>44960</v>
      </c>
      <c r="D134" s="104">
        <f>'BİLGİ GÜVENLİĞİ'!E14</f>
        <v>0.45833333333333331</v>
      </c>
      <c r="E134">
        <f>'BİLGİ GÜVENLİĞİ'!F14</f>
        <v>0</v>
      </c>
      <c r="F134">
        <f>'BİLGİ GÜVENLİĞİ'!G14</f>
        <v>0</v>
      </c>
      <c r="G134" t="str">
        <f>'BİLGİ GÜVENLİĞİ'!H14</f>
        <v>Öğr. Gör. Hakan Can ALTUNAY</v>
      </c>
      <c r="H134" t="str">
        <f>'BİLGİ GÜVENLİĞİ'!I14</f>
        <v>Öğr. Gör. Mustafa SOLMAZ</v>
      </c>
    </row>
    <row r="135" spans="1:8">
      <c r="A135" t="str">
        <f>'BİLGİ GÜVENLİĞİ'!B15</f>
        <v>BGP105</v>
      </c>
      <c r="B135" t="str">
        <f>'BİLGİ GÜVENLİĞİ'!C15</f>
        <v>Ofis Yazılımları</v>
      </c>
      <c r="C135" s="79">
        <f>'BİLGİ GÜVENLİĞİ'!D15</f>
        <v>44986</v>
      </c>
      <c r="D135" s="104">
        <f>'BİLGİ GÜVENLİĞİ'!E15</f>
        <v>0.5</v>
      </c>
      <c r="E135" t="str">
        <f>'BİLGİ GÜVENLİĞİ'!F15</f>
        <v>A202</v>
      </c>
      <c r="F135">
        <f>'BİLGİ GÜVENLİĞİ'!G15</f>
        <v>0</v>
      </c>
      <c r="G135" t="str">
        <f>'BİLGİ GÜVENLİĞİ'!H15</f>
        <v>Öğr. Gör. Sema BİLGİLİ</v>
      </c>
      <c r="H135">
        <f>'BİLGİ GÜVENLİĞİ'!I15</f>
        <v>0</v>
      </c>
    </row>
    <row r="136" spans="1:8">
      <c r="A136" t="str">
        <f>'BİLGİ GÜVENLİĞİ'!B12</f>
        <v>BGP107</v>
      </c>
      <c r="B136" t="str">
        <f>'BİLGİ GÜVENLİĞİ'!C12</f>
        <v>İşletim Sistemleri</v>
      </c>
      <c r="C136" s="79">
        <f>'BİLGİ GÜVENLİĞİ'!D12</f>
        <v>44985</v>
      </c>
      <c r="D136" s="104">
        <f>'BİLGİ GÜVENLİĞİ'!E12</f>
        <v>0.45833333333333331</v>
      </c>
      <c r="E136" t="str">
        <f>'BİLGİ GÜVENLİĞİ'!F12</f>
        <v>A202</v>
      </c>
      <c r="F136">
        <f>'BİLGİ GÜVENLİĞİ'!G12</f>
        <v>0</v>
      </c>
      <c r="G136" t="str">
        <f>'BİLGİ GÜVENLİĞİ'!H12</f>
        <v>Öğr. Gör. Sema BİLGİLİ</v>
      </c>
      <c r="H136">
        <f>'BİLGİ GÜVENLİĞİ'!I13</f>
        <v>0</v>
      </c>
    </row>
    <row r="137" spans="1:8">
      <c r="A137" t="str">
        <f>'BİLGİ GÜVENLİĞİ'!B13</f>
        <v>BGP113</v>
      </c>
      <c r="B137" t="str">
        <f>'BİLGİ GÜVENLİĞİ'!C13</f>
        <v>İş Sağlığı ve Güvenliği</v>
      </c>
      <c r="C137" s="79">
        <f>'BİLGİ GÜVENLİĞİ'!D13</f>
        <v>44985</v>
      </c>
      <c r="D137" s="104">
        <f>'BİLGİ GÜVENLİĞİ'!E13</f>
        <v>0.66666666666666663</v>
      </c>
      <c r="E137" t="str">
        <f>'BİLGİ GÜVENLİĞİ'!F13</f>
        <v>A202</v>
      </c>
      <c r="F137">
        <f>'BİLGİ GÜVENLİĞİ'!G13</f>
        <v>0</v>
      </c>
      <c r="G137" t="str">
        <f>'BİLGİ GÜVENLİĞİ'!H13</f>
        <v>Öğr. Gör. AslıTOSYALI KARADAĞ</v>
      </c>
      <c r="H137" t="e">
        <f>'BİLGİ GÜVENLİĞİ'!#REF!</f>
        <v>#REF!</v>
      </c>
    </row>
    <row r="138" spans="1:8">
      <c r="A138" t="str">
        <f>'BİLGİ GÜVENLİĞİ'!B16</f>
        <v>BGP115</v>
      </c>
      <c r="B138" t="str">
        <f>'BİLGİ GÜVENLİĞİ'!C16</f>
        <v>Matematik</v>
      </c>
      <c r="C138" s="79">
        <f>'BİLGİ GÜVENLİĞİ'!D16</f>
        <v>44959</v>
      </c>
      <c r="D138" s="104">
        <f>'BİLGİ GÜVENLİĞİ'!E16</f>
        <v>0.45833333333333331</v>
      </c>
      <c r="E138" t="str">
        <f>'BİLGİ GÜVENLİĞİ'!F16</f>
        <v>A202</v>
      </c>
      <c r="F138">
        <f>'BİLGİ GÜVENLİĞİ'!G16</f>
        <v>44</v>
      </c>
      <c r="G138" t="str">
        <f>'BİLGİ GÜVENLİĞİ'!H16</f>
        <v>Dr. Öğretim Üyesi EVREN ERGÜN</v>
      </c>
      <c r="H138" t="str">
        <f>'BİLGİ GÜVENLİĞİ'!I16</f>
        <v>Öğr. Gör. Emre ENGİN</v>
      </c>
    </row>
    <row r="139" spans="1:8">
      <c r="A139" t="str">
        <f>'BİLGİ GÜVENLİĞİ'!B11</f>
        <v>BGP117</v>
      </c>
      <c r="B139" t="str">
        <f>'BİLGİ GÜVENLİĞİ'!C11</f>
        <v>Ağ Temelleri</v>
      </c>
      <c r="C139" s="79">
        <f>'BİLGİ GÜVENLİĞİ'!D11</f>
        <v>44984</v>
      </c>
      <c r="D139" s="104">
        <f>'BİLGİ GÜVENLİĞİ'!E11</f>
        <v>0.45833333333333331</v>
      </c>
      <c r="E139" t="str">
        <f>'BİLGİ GÜVENLİĞİ'!F11</f>
        <v>A202</v>
      </c>
      <c r="F139">
        <f>'BİLGİ GÜVENLİĞİ'!G11</f>
        <v>0</v>
      </c>
      <c r="G139" t="str">
        <f>'BİLGİ GÜVENLİĞİ'!H11</f>
        <v>Öğr. Gör. Serkan VARAN</v>
      </c>
      <c r="H139" t="str">
        <f>'BİLGİ GÜVENLİĞİ'!I11</f>
        <v>Öğr. Gör. Abdulkadir ERYILMAZ</v>
      </c>
    </row>
    <row r="140" spans="1:8">
      <c r="A140" t="str">
        <f>'BİLGİ GÜVENLİĞİ'!B17</f>
        <v>ATİ101</v>
      </c>
      <c r="B140" t="str">
        <f>'BİLGİ GÜVENLİĞİ'!C17</f>
        <v>Atatürk İlkeleri ve İnkılap Tarihi I</v>
      </c>
      <c r="C140" s="79">
        <f>'BİLGİ GÜVENLİĞİ'!D17</f>
        <v>44961</v>
      </c>
      <c r="D140" s="104" t="e">
        <f>'BİLGİ GÜVENLİĞİ'!#REF!</f>
        <v>#REF!</v>
      </c>
      <c r="E140">
        <f>'BİLGİ GÜVENLİĞİ'!F17</f>
        <v>0</v>
      </c>
      <c r="F140">
        <f>'BİLGİ GÜVENLİĞİ'!G17</f>
        <v>0</v>
      </c>
      <c r="G140" t="str">
        <f>'BİLGİ GÜVENLİĞİ'!E17</f>
        <v>UZAKTAN EĞİTİMİ TERCİH EDENLER ÖĞRENCİLER SINAV YER VE SAATİNİ "sinav.omu.edu.tr" ADRESİNDEN ÖĞRENEREK BELİRTİLEN YER VE SIRALARDA SINAVA GİRECEKLERDİR.
YÜZYÜZE EĞİTİMİ TERCİH EDENLER İSE ADALET MESLEK YÜKSEKOKULUNDA 15:30'DA SINAVA GİRECEKLERDİR.</v>
      </c>
      <c r="H140">
        <f>'BİLGİ GÜVENLİĞİ'!I17</f>
        <v>0</v>
      </c>
    </row>
    <row r="141" spans="1:8">
      <c r="A141" t="str">
        <f>'BİLGİ GÜVENLİĞİ'!B29</f>
        <v>BGP201</v>
      </c>
      <c r="B141" t="str">
        <f>'BİLGİ GÜVENLİĞİ'!C29</f>
        <v>Kimlik ve Kaynak Yönetimi</v>
      </c>
      <c r="C141" s="79">
        <f>'BİLGİ GÜVENLİĞİ'!D29</f>
        <v>44960</v>
      </c>
      <c r="D141" s="104">
        <f>'BİLGİ GÜVENLİĞİ'!E29</f>
        <v>0.625</v>
      </c>
      <c r="E141" t="str">
        <f>'BİLGİ GÜVENLİĞİ'!F29</f>
        <v>A202</v>
      </c>
      <c r="F141">
        <f>'BİLGİ GÜVENLİĞİ'!G29</f>
        <v>4</v>
      </c>
      <c r="G141" t="str">
        <f>'BİLGİ GÜVENLİĞİ'!H29</f>
        <v>Öğr. Gör. Emre ENGİN</v>
      </c>
      <c r="H141">
        <f>'BİLGİ GÜVENLİĞİ'!I29</f>
        <v>0</v>
      </c>
    </row>
    <row r="142" spans="1:8">
      <c r="A142" t="str">
        <f>'BİLGİ GÜVENLİĞİ'!B27</f>
        <v>BGP215</v>
      </c>
      <c r="B142" t="str">
        <f>'BİLGİ GÜVENLİĞİ'!C27</f>
        <v>Kişisel Güvenlik Teknolojileri</v>
      </c>
      <c r="C142" s="79">
        <f>'BİLGİ GÜVENLİĞİ'!D27</f>
        <v>44985</v>
      </c>
      <c r="D142" s="104">
        <f>'BİLGİ GÜVENLİĞİ'!E27</f>
        <v>0.625</v>
      </c>
      <c r="E142" t="str">
        <f>'BİLGİ GÜVENLİĞİ'!F27</f>
        <v>A202</v>
      </c>
      <c r="F142">
        <f>'BİLGİ GÜVENLİĞİ'!G27</f>
        <v>0</v>
      </c>
      <c r="G142" t="str">
        <f>'BİLGİ GÜVENLİĞİ'!H27</f>
        <v>Öğr. Gör. Sema BİLGİLİ</v>
      </c>
      <c r="H142">
        <f>'BİLGİ GÜVENLİĞİ'!I27</f>
        <v>0</v>
      </c>
    </row>
    <row r="143" spans="1:8">
      <c r="A143" t="str">
        <f>'BİLGİ GÜVENLİĞİ'!B24</f>
        <v>BGP217</v>
      </c>
      <c r="B143" t="str">
        <f>'BİLGİ GÜVENLİĞİ'!C24</f>
        <v>Mobil Programlama</v>
      </c>
      <c r="C143" s="79">
        <f>'BİLGİ GÜVENLİĞİ'!D24</f>
        <v>44984</v>
      </c>
      <c r="D143" s="104" t="str">
        <f>'BİLGİ GÜVENLİĞİ'!E24</f>
        <v>15.00</v>
      </c>
      <c r="E143" t="str">
        <f>'BİLGİ GÜVENLİĞİ'!F24</f>
        <v>A202</v>
      </c>
      <c r="F143">
        <f>'BİLGİ GÜVENLİĞİ'!G24</f>
        <v>0</v>
      </c>
      <c r="G143" t="str">
        <f>'BİLGİ GÜVENLİĞİ'!H24</f>
        <v>Öğr. Gör. Tuğba Cansu TOPALLI</v>
      </c>
      <c r="H143" t="str">
        <f>'BİLGİ GÜVENLİĞİ'!I24</f>
        <v>Öğr. Gör. Abdulkadir ERYILMAZ</v>
      </c>
    </row>
    <row r="144" spans="1:8">
      <c r="A144" t="str">
        <f>'BİLGİ GÜVENLİĞİ'!B28</f>
        <v>BGP219</v>
      </c>
      <c r="B144" t="str">
        <f>'BİLGİ GÜVENLİĞİ'!C28</f>
        <v>İleri Ağ Teknolojileri</v>
      </c>
      <c r="C144" s="79">
        <f>'BİLGİ GÜVENLİĞİ'!D28</f>
        <v>44986</v>
      </c>
      <c r="D144" s="104">
        <f>'BİLGİ GÜVENLİĞİ'!E28</f>
        <v>0.625</v>
      </c>
      <c r="E144" t="str">
        <f>'BİLGİ GÜVENLİĞİ'!F28</f>
        <v>A202</v>
      </c>
      <c r="F144">
        <f>'BİLGİ GÜVENLİĞİ'!G28</f>
        <v>0</v>
      </c>
      <c r="G144" t="str">
        <f>'BİLGİ GÜVENLİĞİ'!H28</f>
        <v>Öğr. Gör. Hakan Can ALTUNAY</v>
      </c>
      <c r="H144">
        <f>'BİLGİ GÜVENLİĞİ'!I28</f>
        <v>0</v>
      </c>
    </row>
    <row r="145" spans="1:8">
      <c r="A145" t="str">
        <f>'BİLGİ GÜVENLİĞİ'!B26</f>
        <v>BGP221</v>
      </c>
      <c r="B145" t="str">
        <f>'BİLGİ GÜVENLİĞİ'!C26</f>
        <v>Savunma Algoritmaları</v>
      </c>
      <c r="C145" s="79">
        <f>'BİLGİ GÜVENLİĞİ'!D26</f>
        <v>44985</v>
      </c>
      <c r="D145" s="104">
        <f>'BİLGİ GÜVENLİĞİ'!E26</f>
        <v>0.5</v>
      </c>
      <c r="E145" t="str">
        <f>'BİLGİ GÜVENLİĞİ'!F26</f>
        <v>A202</v>
      </c>
      <c r="F145">
        <f>'BİLGİ GÜVENLİĞİ'!G26</f>
        <v>0</v>
      </c>
      <c r="G145" t="str">
        <f>'BİLGİ GÜVENLİĞİ'!H26</f>
        <v>Öğr. Gör. Emre ENGİN</v>
      </c>
      <c r="H145">
        <f>'BİLGİ GÜVENLİĞİ'!I26</f>
        <v>0</v>
      </c>
    </row>
    <row r="146" spans="1:8">
      <c r="A146" t="str">
        <f>'BİLGİ GÜVENLİĞİ'!B25</f>
        <v>BGP223</v>
      </c>
      <c r="B146" t="str">
        <f>'BİLGİ GÜVENLİĞİ'!C25</f>
        <v>Açık Kaynak İşletim Sistemi</v>
      </c>
      <c r="C146" s="79">
        <f>'BİLGİ GÜVENLİĞİ'!D25</f>
        <v>44959</v>
      </c>
      <c r="D146" s="104">
        <f>'BİLGİ GÜVENLİĞİ'!E25</f>
        <v>0.625</v>
      </c>
      <c r="E146" t="str">
        <f>'BİLGİ GÜVENLİĞİ'!F25</f>
        <v>A202</v>
      </c>
      <c r="F146">
        <f>'BİLGİ GÜVENLİĞİ'!G25</f>
        <v>0</v>
      </c>
      <c r="G146" t="str">
        <f>'BİLGİ GÜVENLİĞİ'!H25</f>
        <v>Öğr. Gör. Emre ENGİN</v>
      </c>
      <c r="H146">
        <f>'BİLGİ GÜVENLİĞİ'!I25</f>
        <v>0</v>
      </c>
    </row>
    <row r="147" spans="1:8">
      <c r="A147" t="str">
        <f>'BİLGİ GÜVENLİĞİ'!B23</f>
        <v>BGP225</v>
      </c>
      <c r="B147" t="str">
        <f>'BİLGİ GÜVENLİĞİ'!C23</f>
        <v>WEB ve Uyg. Sunucu Saldırıları</v>
      </c>
      <c r="C147" s="79">
        <f>'BİLGİ GÜVENLİĞİ'!D23</f>
        <v>44984</v>
      </c>
      <c r="D147" s="104">
        <f>'BİLGİ GÜVENLİĞİ'!E23</f>
        <v>0.5</v>
      </c>
      <c r="E147" t="str">
        <f>'BİLGİ GÜVENLİĞİ'!F23</f>
        <v>A202</v>
      </c>
      <c r="F147">
        <f>'BİLGİ GÜVENLİĞİ'!G23</f>
        <v>0</v>
      </c>
      <c r="G147" t="str">
        <f>'BİLGİ GÜVENLİĞİ'!H23</f>
        <v>Öğr. Gör. Emre ENGİN</v>
      </c>
      <c r="H147">
        <f>'BİLGİ GÜVENLİĞİ'!I23</f>
        <v>0</v>
      </c>
    </row>
    <row r="148" spans="1:8">
      <c r="A148">
        <f>'BİLGİ GÜVENLİĞİ'!B30</f>
        <v>0</v>
      </c>
      <c r="B148">
        <f>'BİLGİ GÜVENLİĞİ'!C30</f>
        <v>0</v>
      </c>
      <c r="C148" s="79">
        <f>'BİLGİ GÜVENLİĞİ'!D30</f>
        <v>0</v>
      </c>
      <c r="D148" s="104">
        <f>'BİLGİ GÜVENLİĞİ'!E30</f>
        <v>0</v>
      </c>
      <c r="E148">
        <f>'BİLGİ GÜVENLİĞİ'!F30</f>
        <v>0</v>
      </c>
      <c r="F148">
        <f>'BİLGİ GÜVENLİĞİ'!G30</f>
        <v>0</v>
      </c>
      <c r="G148">
        <f>'BİLGİ GÜVENLİĞİ'!H30</f>
        <v>0</v>
      </c>
      <c r="H148">
        <f>'BİLGİ GÜVENLİĞİ'!I30</f>
        <v>0</v>
      </c>
    </row>
    <row r="149" spans="1:8">
      <c r="A149">
        <f>'BİLGİ GÜVENLİĞİ'!B31</f>
        <v>0</v>
      </c>
      <c r="B149">
        <f>'BİLGİ GÜVENLİĞİ'!C31</f>
        <v>0</v>
      </c>
      <c r="C149" s="79">
        <f>'BİLGİ GÜVENLİĞİ'!D31</f>
        <v>0</v>
      </c>
      <c r="D149" s="104">
        <f>'BİLGİ GÜVENLİĞİ'!E31</f>
        <v>0</v>
      </c>
      <c r="E149">
        <f>'BİLGİ GÜVENLİĞİ'!F31</f>
        <v>0</v>
      </c>
      <c r="F149">
        <f>'BİLGİ GÜVENLİĞİ'!G31</f>
        <v>0</v>
      </c>
      <c r="G149">
        <f>'BİLGİ GÜVENLİĞİ'!H31</f>
        <v>0</v>
      </c>
      <c r="H149">
        <f>'BİLGİ GÜVENLİĞİ'!I31</f>
        <v>0</v>
      </c>
    </row>
  </sheetData>
  <pageMargins left="0.7" right="0.7" top="0.75" bottom="0.75" header="0.3" footer="0.3"/>
  <pageSetup paperSize="9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opLeftCell="A103" workbookViewId="0">
      <selection activeCell="G156" sqref="G156"/>
    </sheetView>
  </sheetViews>
  <sheetFormatPr defaultColWidth="9.140625" defaultRowHeight="12.75"/>
  <cols>
    <col min="1" max="1" width="11.140625" style="107" customWidth="1"/>
    <col min="2" max="2" width="30.7109375" style="107" customWidth="1"/>
    <col min="3" max="3" width="11.7109375" style="108" customWidth="1"/>
    <col min="4" max="4" width="7.7109375" style="113" customWidth="1"/>
    <col min="5" max="5" width="6.140625" style="107" customWidth="1"/>
    <col min="6" max="6" width="8.28515625" style="107" customWidth="1"/>
    <col min="7" max="7" width="41.5703125" style="107" customWidth="1"/>
    <col min="8" max="8" width="41.140625" style="107" customWidth="1"/>
    <col min="9" max="16384" width="9.140625" style="107"/>
  </cols>
  <sheetData>
    <row r="1" spans="1:8" s="112" customFormat="1" ht="30.75" customHeight="1">
      <c r="A1" s="109" t="s">
        <v>23</v>
      </c>
      <c r="B1" s="109" t="s">
        <v>0</v>
      </c>
      <c r="C1" s="110" t="s">
        <v>8</v>
      </c>
      <c r="D1" s="111" t="s">
        <v>1</v>
      </c>
      <c r="E1" s="109" t="s">
        <v>9</v>
      </c>
      <c r="F1" s="109" t="s">
        <v>25</v>
      </c>
      <c r="G1" s="109" t="s">
        <v>10</v>
      </c>
      <c r="H1" s="109" t="s">
        <v>22</v>
      </c>
    </row>
    <row r="2" spans="1:8">
      <c r="A2" s="100" t="s">
        <v>45</v>
      </c>
      <c r="B2" s="100" t="s">
        <v>28</v>
      </c>
      <c r="C2" s="101">
        <v>43925</v>
      </c>
      <c r="D2" s="106">
        <v>0.41666666666666669</v>
      </c>
      <c r="E2" s="100" t="s">
        <v>114</v>
      </c>
      <c r="F2" s="100">
        <v>66</v>
      </c>
      <c r="G2" s="100" t="s">
        <v>75</v>
      </c>
      <c r="H2" s="100" t="s">
        <v>76</v>
      </c>
    </row>
    <row r="3" spans="1:8">
      <c r="A3" s="100" t="s">
        <v>45</v>
      </c>
      <c r="B3" s="100" t="s">
        <v>28</v>
      </c>
      <c r="C3" s="101">
        <v>43925</v>
      </c>
      <c r="D3" s="106">
        <v>0.41666666666666669</v>
      </c>
      <c r="E3" s="100" t="s">
        <v>114</v>
      </c>
      <c r="F3" s="100">
        <v>12</v>
      </c>
      <c r="G3" s="100" t="s">
        <v>75</v>
      </c>
      <c r="H3" s="100">
        <v>0</v>
      </c>
    </row>
    <row r="4" spans="1:8">
      <c r="A4" s="100" t="s">
        <v>87</v>
      </c>
      <c r="B4" s="100" t="s">
        <v>88</v>
      </c>
      <c r="C4" s="101">
        <v>43925</v>
      </c>
      <c r="D4" s="106">
        <v>0.41666666666666669</v>
      </c>
      <c r="E4" s="100" t="s">
        <v>113</v>
      </c>
      <c r="F4" s="100">
        <v>63</v>
      </c>
      <c r="G4" s="100" t="s">
        <v>75</v>
      </c>
      <c r="H4" s="100" t="s">
        <v>214</v>
      </c>
    </row>
    <row r="5" spans="1:8">
      <c r="A5" s="100" t="s">
        <v>87</v>
      </c>
      <c r="B5" s="100" t="s">
        <v>88</v>
      </c>
      <c r="C5" s="101">
        <v>43925</v>
      </c>
      <c r="D5" s="106">
        <v>0.41666666666666669</v>
      </c>
      <c r="E5" s="100" t="s">
        <v>113</v>
      </c>
      <c r="F5" s="100">
        <v>45</v>
      </c>
      <c r="G5" s="100" t="s">
        <v>75</v>
      </c>
      <c r="H5" s="100">
        <v>0</v>
      </c>
    </row>
    <row r="6" spans="1:8">
      <c r="A6" s="100" t="s">
        <v>57</v>
      </c>
      <c r="B6" s="100" t="s">
        <v>58</v>
      </c>
      <c r="C6" s="101">
        <v>43925</v>
      </c>
      <c r="D6" s="106">
        <v>0.45833333333333331</v>
      </c>
      <c r="E6" s="100" t="s">
        <v>114</v>
      </c>
      <c r="F6" s="100">
        <v>39</v>
      </c>
      <c r="G6" s="100" t="s">
        <v>76</v>
      </c>
      <c r="H6" s="100" t="s">
        <v>75</v>
      </c>
    </row>
    <row r="7" spans="1:8">
      <c r="A7" s="100" t="s">
        <v>57</v>
      </c>
      <c r="B7" s="100" t="s">
        <v>58</v>
      </c>
      <c r="C7" s="101">
        <v>43925</v>
      </c>
      <c r="D7" s="106">
        <v>0.45833333333333331</v>
      </c>
      <c r="E7" s="100" t="s">
        <v>114</v>
      </c>
      <c r="F7" s="100">
        <v>22</v>
      </c>
      <c r="G7" s="100" t="s">
        <v>76</v>
      </c>
      <c r="H7" s="100">
        <v>0</v>
      </c>
    </row>
    <row r="8" spans="1:8">
      <c r="A8" s="100" t="s">
        <v>150</v>
      </c>
      <c r="B8" s="100" t="s">
        <v>58</v>
      </c>
      <c r="C8" s="101">
        <v>43925</v>
      </c>
      <c r="D8" s="106">
        <v>0.45833333333333331</v>
      </c>
      <c r="E8" s="100" t="s">
        <v>113</v>
      </c>
      <c r="F8" s="100">
        <v>54</v>
      </c>
      <c r="G8" s="100" t="s">
        <v>76</v>
      </c>
      <c r="H8" s="100" t="s">
        <v>214</v>
      </c>
    </row>
    <row r="9" spans="1:8">
      <c r="A9" s="100" t="s">
        <v>150</v>
      </c>
      <c r="B9" s="100" t="s">
        <v>58</v>
      </c>
      <c r="C9" s="101">
        <v>43925</v>
      </c>
      <c r="D9" s="106">
        <v>0.45833333333333331</v>
      </c>
      <c r="E9" s="100" t="s">
        <v>113</v>
      </c>
      <c r="F9" s="100">
        <v>37</v>
      </c>
      <c r="G9" s="100" t="s">
        <v>76</v>
      </c>
      <c r="H9" s="100">
        <v>0</v>
      </c>
    </row>
    <row r="10" spans="1:8">
      <c r="A10" s="100" t="s">
        <v>100</v>
      </c>
      <c r="B10" s="100" t="s">
        <v>101</v>
      </c>
      <c r="C10" s="101">
        <v>43925</v>
      </c>
      <c r="D10" s="106">
        <v>0.54166666666666663</v>
      </c>
      <c r="E10" s="100" t="s">
        <v>113</v>
      </c>
      <c r="F10" s="100">
        <v>50</v>
      </c>
      <c r="G10" s="100" t="s">
        <v>76</v>
      </c>
      <c r="H10" s="100">
        <v>0</v>
      </c>
    </row>
    <row r="11" spans="1:8">
      <c r="A11" s="100" t="s">
        <v>100</v>
      </c>
      <c r="B11" s="100" t="s">
        <v>101</v>
      </c>
      <c r="C11" s="101">
        <v>43925</v>
      </c>
      <c r="D11" s="106">
        <v>0.54166666666666663</v>
      </c>
      <c r="E11" s="100" t="s">
        <v>113</v>
      </c>
      <c r="F11" s="100">
        <v>32</v>
      </c>
      <c r="G11" s="100" t="s">
        <v>76</v>
      </c>
      <c r="H11" s="100">
        <v>0</v>
      </c>
    </row>
    <row r="12" spans="1:8">
      <c r="A12" s="100" t="s">
        <v>227</v>
      </c>
      <c r="B12" s="100" t="s">
        <v>187</v>
      </c>
      <c r="C12" s="101">
        <v>43925</v>
      </c>
      <c r="D12" s="106">
        <v>0.54166666666666663</v>
      </c>
      <c r="E12" s="100" t="s">
        <v>114</v>
      </c>
      <c r="F12" s="100">
        <v>80</v>
      </c>
      <c r="G12" s="100" t="s">
        <v>75</v>
      </c>
      <c r="H12" s="100">
        <v>0</v>
      </c>
    </row>
    <row r="13" spans="1:8">
      <c r="A13" s="100" t="s">
        <v>235</v>
      </c>
      <c r="B13" s="100" t="s">
        <v>205</v>
      </c>
      <c r="C13" s="101">
        <v>43925</v>
      </c>
      <c r="D13" s="106">
        <v>0.58333333333333337</v>
      </c>
      <c r="E13" s="100" t="s">
        <v>245</v>
      </c>
      <c r="F13" s="100">
        <v>33</v>
      </c>
      <c r="G13" s="100" t="s">
        <v>214</v>
      </c>
      <c r="H13" s="100"/>
    </row>
    <row r="14" spans="1:8">
      <c r="A14" s="100" t="s">
        <v>243</v>
      </c>
      <c r="B14" s="100" t="s">
        <v>213</v>
      </c>
      <c r="C14" s="101">
        <v>43925</v>
      </c>
      <c r="D14" s="106">
        <v>0.625</v>
      </c>
      <c r="E14" s="100" t="s">
        <v>113</v>
      </c>
      <c r="F14" s="100">
        <v>24</v>
      </c>
      <c r="G14" s="100" t="s">
        <v>214</v>
      </c>
      <c r="H14" s="100">
        <v>0</v>
      </c>
    </row>
    <row r="15" spans="1:8">
      <c r="A15" s="87" t="s">
        <v>44</v>
      </c>
      <c r="B15" s="87" t="s">
        <v>51</v>
      </c>
      <c r="C15" s="88">
        <v>43926</v>
      </c>
      <c r="D15" s="99">
        <v>0.41666666666666669</v>
      </c>
      <c r="E15" s="87" t="s">
        <v>114</v>
      </c>
      <c r="F15" s="87">
        <v>63</v>
      </c>
      <c r="G15" s="87" t="s">
        <v>73</v>
      </c>
      <c r="H15" s="87">
        <v>0</v>
      </c>
    </row>
    <row r="16" spans="1:8">
      <c r="A16" s="87" t="s">
        <v>44</v>
      </c>
      <c r="B16" s="87" t="s">
        <v>51</v>
      </c>
      <c r="C16" s="88">
        <v>43926</v>
      </c>
      <c r="D16" s="99">
        <v>0.41666666666666669</v>
      </c>
      <c r="E16" s="87" t="s">
        <v>114</v>
      </c>
      <c r="F16" s="87">
        <v>11</v>
      </c>
      <c r="G16" s="87" t="s">
        <v>73</v>
      </c>
      <c r="H16" s="87">
        <v>0</v>
      </c>
    </row>
    <row r="17" spans="1:8">
      <c r="A17" s="87" t="s">
        <v>116</v>
      </c>
      <c r="B17" s="87" t="s">
        <v>49</v>
      </c>
      <c r="C17" s="88">
        <v>43926</v>
      </c>
      <c r="D17" s="99">
        <v>0.41666666666666669</v>
      </c>
      <c r="E17" s="87" t="s">
        <v>113</v>
      </c>
      <c r="F17" s="87">
        <v>83</v>
      </c>
      <c r="G17" s="87" t="s">
        <v>180</v>
      </c>
      <c r="H17" s="87">
        <v>0</v>
      </c>
    </row>
    <row r="18" spans="1:8">
      <c r="A18" s="87" t="s">
        <v>66</v>
      </c>
      <c r="B18" s="87" t="s">
        <v>67</v>
      </c>
      <c r="C18" s="88">
        <v>43926</v>
      </c>
      <c r="D18" s="99">
        <v>0.54166666666666663</v>
      </c>
      <c r="E18" s="87" t="s">
        <v>114</v>
      </c>
      <c r="F18" s="87">
        <v>40</v>
      </c>
      <c r="G18" s="87" t="s">
        <v>73</v>
      </c>
      <c r="H18" s="87">
        <v>0</v>
      </c>
    </row>
    <row r="19" spans="1:8">
      <c r="A19" s="87" t="s">
        <v>66</v>
      </c>
      <c r="B19" s="87" t="s">
        <v>67</v>
      </c>
      <c r="C19" s="88">
        <v>43926</v>
      </c>
      <c r="D19" s="99">
        <v>0.54166666666666663</v>
      </c>
      <c r="E19" s="87" t="s">
        <v>114</v>
      </c>
      <c r="F19" s="87">
        <v>27</v>
      </c>
      <c r="G19" s="87" t="s">
        <v>73</v>
      </c>
      <c r="H19" s="87">
        <v>0</v>
      </c>
    </row>
    <row r="20" spans="1:8">
      <c r="A20" s="87" t="s">
        <v>130</v>
      </c>
      <c r="B20" s="87" t="s">
        <v>131</v>
      </c>
      <c r="C20" s="88">
        <v>43926</v>
      </c>
      <c r="D20" s="99">
        <v>0.54166666666666663</v>
      </c>
      <c r="E20" s="87" t="s">
        <v>113</v>
      </c>
      <c r="F20" s="87">
        <v>43</v>
      </c>
      <c r="G20" s="87" t="s">
        <v>180</v>
      </c>
      <c r="H20" s="87">
        <v>0</v>
      </c>
    </row>
    <row r="21" spans="1:8">
      <c r="A21" s="87" t="s">
        <v>132</v>
      </c>
      <c r="B21" s="87" t="s">
        <v>133</v>
      </c>
      <c r="C21" s="88">
        <v>43926</v>
      </c>
      <c r="D21" s="99">
        <v>0.54166666666666663</v>
      </c>
      <c r="E21" s="87" t="s">
        <v>114</v>
      </c>
      <c r="F21" s="87">
        <v>7</v>
      </c>
      <c r="G21" s="87" t="s">
        <v>180</v>
      </c>
      <c r="H21" s="87">
        <v>0</v>
      </c>
    </row>
    <row r="22" spans="1:8">
      <c r="A22" s="87" t="s">
        <v>134</v>
      </c>
      <c r="B22" s="87" t="s">
        <v>135</v>
      </c>
      <c r="C22" s="88">
        <v>43926</v>
      </c>
      <c r="D22" s="99">
        <v>0.5625</v>
      </c>
      <c r="E22" s="87" t="s">
        <v>114</v>
      </c>
      <c r="F22" s="87">
        <v>7</v>
      </c>
      <c r="G22" s="87" t="s">
        <v>180</v>
      </c>
      <c r="H22" s="87">
        <v>0</v>
      </c>
    </row>
    <row r="23" spans="1:8">
      <c r="A23" s="87" t="s">
        <v>61</v>
      </c>
      <c r="B23" s="87" t="s">
        <v>62</v>
      </c>
      <c r="C23" s="88">
        <v>43926</v>
      </c>
      <c r="D23" s="99">
        <v>0.58333333333333337</v>
      </c>
      <c r="E23" s="87" t="s">
        <v>115</v>
      </c>
      <c r="F23" s="87">
        <v>40</v>
      </c>
      <c r="G23" s="87" t="s">
        <v>73</v>
      </c>
      <c r="H23" s="87">
        <v>0</v>
      </c>
    </row>
    <row r="24" spans="1:8">
      <c r="A24" s="87" t="s">
        <v>61</v>
      </c>
      <c r="B24" s="87" t="s">
        <v>62</v>
      </c>
      <c r="C24" s="88">
        <v>43926</v>
      </c>
      <c r="D24" s="99">
        <v>0.58333333333333337</v>
      </c>
      <c r="E24" s="87" t="s">
        <v>115</v>
      </c>
      <c r="F24" s="87">
        <v>23</v>
      </c>
      <c r="G24" s="87" t="s">
        <v>73</v>
      </c>
      <c r="H24" s="87">
        <v>0</v>
      </c>
    </row>
    <row r="25" spans="1:8">
      <c r="A25" s="87" t="s">
        <v>164</v>
      </c>
      <c r="B25" s="87" t="s">
        <v>165</v>
      </c>
      <c r="C25" s="88">
        <v>43926</v>
      </c>
      <c r="D25" s="99">
        <v>0.58333333333333337</v>
      </c>
      <c r="E25" s="87" t="s">
        <v>113</v>
      </c>
      <c r="F25" s="87">
        <v>46</v>
      </c>
      <c r="G25" s="87" t="s">
        <v>112</v>
      </c>
      <c r="H25" s="87">
        <v>0</v>
      </c>
    </row>
    <row r="26" spans="1:8">
      <c r="A26" s="87" t="s">
        <v>164</v>
      </c>
      <c r="B26" s="87" t="s">
        <v>165</v>
      </c>
      <c r="C26" s="88">
        <v>43926</v>
      </c>
      <c r="D26" s="99">
        <v>0.58333333333333337</v>
      </c>
      <c r="E26" s="87" t="s">
        <v>113</v>
      </c>
      <c r="F26" s="87">
        <v>29</v>
      </c>
      <c r="G26" s="87" t="s">
        <v>112</v>
      </c>
      <c r="H26" s="87">
        <v>0</v>
      </c>
    </row>
    <row r="27" spans="1:8">
      <c r="A27" s="100" t="s">
        <v>83</v>
      </c>
      <c r="B27" s="100" t="s">
        <v>84</v>
      </c>
      <c r="C27" s="101">
        <v>43927</v>
      </c>
      <c r="D27" s="106">
        <v>0.375</v>
      </c>
      <c r="E27" s="100" t="s">
        <v>113</v>
      </c>
      <c r="F27" s="100">
        <v>84</v>
      </c>
      <c r="G27" s="100" t="s">
        <v>110</v>
      </c>
      <c r="H27" s="100" t="s">
        <v>76</v>
      </c>
    </row>
    <row r="28" spans="1:8">
      <c r="A28" s="100" t="s">
        <v>117</v>
      </c>
      <c r="B28" s="100" t="s">
        <v>84</v>
      </c>
      <c r="C28" s="101">
        <v>43927</v>
      </c>
      <c r="D28" s="106">
        <v>0.375</v>
      </c>
      <c r="E28" s="100" t="s">
        <v>118</v>
      </c>
      <c r="F28" s="100">
        <v>99</v>
      </c>
      <c r="G28" s="100" t="s">
        <v>119</v>
      </c>
      <c r="H28" s="100" t="s">
        <v>198</v>
      </c>
    </row>
    <row r="29" spans="1:8">
      <c r="A29" s="100" t="s">
        <v>47</v>
      </c>
      <c r="B29" s="100" t="s">
        <v>53</v>
      </c>
      <c r="C29" s="101">
        <v>43927</v>
      </c>
      <c r="D29" s="106">
        <v>0.41666666666666669</v>
      </c>
      <c r="E29" s="100" t="s">
        <v>114</v>
      </c>
      <c r="F29" s="100">
        <v>62</v>
      </c>
      <c r="G29" s="100" t="s">
        <v>76</v>
      </c>
      <c r="H29" s="100">
        <v>0</v>
      </c>
    </row>
    <row r="30" spans="1:8">
      <c r="A30" s="100" t="s">
        <v>151</v>
      </c>
      <c r="B30" s="100" t="s">
        <v>84</v>
      </c>
      <c r="C30" s="101">
        <v>43927</v>
      </c>
      <c r="D30" s="106">
        <v>0.41666666666666669</v>
      </c>
      <c r="E30" s="100" t="s">
        <v>113</v>
      </c>
      <c r="F30" s="100">
        <v>84</v>
      </c>
      <c r="G30" s="100" t="s">
        <v>110</v>
      </c>
      <c r="H30" s="100" t="s">
        <v>200</v>
      </c>
    </row>
    <row r="31" spans="1:8">
      <c r="A31" s="100" t="s">
        <v>224</v>
      </c>
      <c r="B31" s="100" t="s">
        <v>184</v>
      </c>
      <c r="C31" s="101">
        <v>43927</v>
      </c>
      <c r="D31" s="106">
        <v>0.45833333333333331</v>
      </c>
      <c r="E31" s="100" t="s">
        <v>114</v>
      </c>
      <c r="F31" s="100">
        <v>86</v>
      </c>
      <c r="G31" s="100" t="s">
        <v>198</v>
      </c>
      <c r="H31" s="100" t="s">
        <v>119</v>
      </c>
    </row>
    <row r="32" spans="1:8">
      <c r="A32" s="100" t="s">
        <v>230</v>
      </c>
      <c r="B32" s="100" t="s">
        <v>184</v>
      </c>
      <c r="C32" s="101">
        <v>43927</v>
      </c>
      <c r="D32" s="106">
        <v>0.45833333333333331</v>
      </c>
      <c r="E32" s="100" t="s">
        <v>113</v>
      </c>
      <c r="F32" s="100">
        <v>40</v>
      </c>
      <c r="G32" s="100" t="s">
        <v>200</v>
      </c>
      <c r="H32" s="100">
        <v>0</v>
      </c>
    </row>
    <row r="33" spans="1:8">
      <c r="A33" s="100" t="s">
        <v>96</v>
      </c>
      <c r="B33" s="100" t="s">
        <v>97</v>
      </c>
      <c r="C33" s="101">
        <v>43927</v>
      </c>
      <c r="D33" s="106">
        <v>0.54166666666666663</v>
      </c>
      <c r="E33" s="100" t="s">
        <v>113</v>
      </c>
      <c r="F33" s="100">
        <v>52</v>
      </c>
      <c r="G33" s="100" t="s">
        <v>110</v>
      </c>
      <c r="H33" s="100">
        <v>0</v>
      </c>
    </row>
    <row r="34" spans="1:8">
      <c r="A34" s="100" t="s">
        <v>136</v>
      </c>
      <c r="B34" s="100" t="s">
        <v>137</v>
      </c>
      <c r="C34" s="101">
        <v>43927</v>
      </c>
      <c r="D34" s="106">
        <v>0.54166666666666663</v>
      </c>
      <c r="E34" s="100" t="s">
        <v>114</v>
      </c>
      <c r="F34" s="100">
        <v>45</v>
      </c>
      <c r="G34" s="100" t="s">
        <v>119</v>
      </c>
      <c r="H34" s="100">
        <v>0</v>
      </c>
    </row>
    <row r="35" spans="1:8">
      <c r="A35" s="100" t="s">
        <v>166</v>
      </c>
      <c r="B35" s="100" t="s">
        <v>167</v>
      </c>
      <c r="C35" s="101">
        <v>43927</v>
      </c>
      <c r="D35" s="106">
        <v>0.58333333333333304</v>
      </c>
      <c r="E35" s="100" t="s">
        <v>113</v>
      </c>
      <c r="F35" s="100">
        <v>53</v>
      </c>
      <c r="G35" s="100" t="s">
        <v>119</v>
      </c>
      <c r="H35" s="100">
        <v>0</v>
      </c>
    </row>
    <row r="36" spans="1:8">
      <c r="A36" s="100" t="s">
        <v>68</v>
      </c>
      <c r="B36" s="100" t="s">
        <v>29</v>
      </c>
      <c r="C36" s="101">
        <v>43927</v>
      </c>
      <c r="D36" s="106">
        <v>0.58333333333333337</v>
      </c>
      <c r="E36" s="100" t="s">
        <v>114</v>
      </c>
      <c r="F36" s="100">
        <v>37</v>
      </c>
      <c r="G36" s="100" t="s">
        <v>76</v>
      </c>
      <c r="H36" s="100">
        <v>0</v>
      </c>
    </row>
    <row r="37" spans="1:8">
      <c r="A37" s="100" t="s">
        <v>216</v>
      </c>
      <c r="B37" s="100" t="s">
        <v>190</v>
      </c>
      <c r="C37" s="101">
        <v>43927</v>
      </c>
      <c r="D37" s="106">
        <v>0.625</v>
      </c>
      <c r="E37" s="100" t="s">
        <v>114</v>
      </c>
      <c r="F37" s="100">
        <v>41</v>
      </c>
      <c r="G37" s="100" t="s">
        <v>200</v>
      </c>
      <c r="H37" s="100">
        <v>0</v>
      </c>
    </row>
    <row r="38" spans="1:8">
      <c r="A38" s="100" t="s">
        <v>237</v>
      </c>
      <c r="B38" s="100" t="s">
        <v>207</v>
      </c>
      <c r="C38" s="101">
        <v>43927</v>
      </c>
      <c r="D38" s="106">
        <v>0.625</v>
      </c>
      <c r="E38" s="100" t="s">
        <v>113</v>
      </c>
      <c r="F38" s="100">
        <v>24</v>
      </c>
      <c r="G38" s="100" t="s">
        <v>198</v>
      </c>
      <c r="H38" s="100">
        <v>0</v>
      </c>
    </row>
    <row r="39" spans="1:8">
      <c r="A39" s="100" t="s">
        <v>47</v>
      </c>
      <c r="B39" s="100" t="s">
        <v>53</v>
      </c>
      <c r="C39" s="101">
        <v>43927</v>
      </c>
      <c r="D39" s="106">
        <v>0.70833333333333337</v>
      </c>
      <c r="E39" s="100" t="s">
        <v>114</v>
      </c>
      <c r="F39" s="100">
        <v>10</v>
      </c>
      <c r="G39" s="100" t="s">
        <v>76</v>
      </c>
      <c r="H39" s="100">
        <v>0</v>
      </c>
    </row>
    <row r="40" spans="1:8">
      <c r="A40" s="100" t="s">
        <v>83</v>
      </c>
      <c r="B40" s="100" t="s">
        <v>84</v>
      </c>
      <c r="C40" s="101">
        <v>43927</v>
      </c>
      <c r="D40" s="106">
        <v>0.70833333333333337</v>
      </c>
      <c r="E40" s="100" t="s">
        <v>113</v>
      </c>
      <c r="F40" s="100">
        <v>71</v>
      </c>
      <c r="G40" s="100" t="s">
        <v>110</v>
      </c>
      <c r="H40" s="100" t="s">
        <v>76</v>
      </c>
    </row>
    <row r="41" spans="1:8">
      <c r="A41" s="100" t="s">
        <v>215</v>
      </c>
      <c r="B41" s="100" t="s">
        <v>84</v>
      </c>
      <c r="C41" s="101">
        <v>43927</v>
      </c>
      <c r="D41" s="106">
        <v>0.70833333333333337</v>
      </c>
      <c r="E41" s="100" t="s">
        <v>114</v>
      </c>
      <c r="F41" s="100">
        <v>51</v>
      </c>
      <c r="G41" s="100" t="s">
        <v>110</v>
      </c>
      <c r="H41" s="100" t="s">
        <v>119</v>
      </c>
    </row>
    <row r="42" spans="1:8">
      <c r="A42" s="100" t="s">
        <v>68</v>
      </c>
      <c r="B42" s="100" t="s">
        <v>29</v>
      </c>
      <c r="C42" s="101">
        <v>43927</v>
      </c>
      <c r="D42" s="106">
        <v>0.75</v>
      </c>
      <c r="E42" s="100" t="s">
        <v>114</v>
      </c>
      <c r="F42" s="100">
        <v>23</v>
      </c>
      <c r="G42" s="100" t="s">
        <v>76</v>
      </c>
      <c r="H42" s="100">
        <v>0</v>
      </c>
    </row>
    <row r="43" spans="1:8">
      <c r="A43" s="100" t="s">
        <v>96</v>
      </c>
      <c r="B43" s="100" t="s">
        <v>97</v>
      </c>
      <c r="C43" s="101">
        <v>43927</v>
      </c>
      <c r="D43" s="106">
        <v>0.75</v>
      </c>
      <c r="E43" s="100" t="s">
        <v>113</v>
      </c>
      <c r="F43" s="100">
        <v>48</v>
      </c>
      <c r="G43" s="100" t="s">
        <v>110</v>
      </c>
      <c r="H43" s="100">
        <v>0</v>
      </c>
    </row>
    <row r="44" spans="1:8">
      <c r="A44" s="100" t="s">
        <v>166</v>
      </c>
      <c r="B44" s="100" t="s">
        <v>167</v>
      </c>
      <c r="C44" s="101">
        <v>43927</v>
      </c>
      <c r="D44" s="106">
        <v>0.75</v>
      </c>
      <c r="E44" s="100" t="s">
        <v>113</v>
      </c>
      <c r="F44" s="100">
        <v>23</v>
      </c>
      <c r="G44" s="100" t="s">
        <v>119</v>
      </c>
      <c r="H44" s="100">
        <v>0</v>
      </c>
    </row>
    <row r="45" spans="1:8">
      <c r="A45" s="87" t="s">
        <v>85</v>
      </c>
      <c r="B45" s="87" t="s">
        <v>86</v>
      </c>
      <c r="C45" s="88">
        <v>43928</v>
      </c>
      <c r="D45" s="99">
        <v>0.375</v>
      </c>
      <c r="E45" s="87" t="s">
        <v>113</v>
      </c>
      <c r="F45" s="87">
        <v>93</v>
      </c>
      <c r="G45" s="87" t="s">
        <v>80</v>
      </c>
      <c r="H45" s="87" t="s">
        <v>112</v>
      </c>
    </row>
    <row r="46" spans="1:8">
      <c r="A46" s="87" t="s">
        <v>120</v>
      </c>
      <c r="B46" s="87" t="s">
        <v>86</v>
      </c>
      <c r="C46" s="88">
        <v>43928</v>
      </c>
      <c r="D46" s="99">
        <v>0.375</v>
      </c>
      <c r="E46" s="87" t="s">
        <v>118</v>
      </c>
      <c r="F46" s="87">
        <v>106</v>
      </c>
      <c r="G46" s="87" t="s">
        <v>80</v>
      </c>
      <c r="H46" s="87" t="s">
        <v>111</v>
      </c>
    </row>
    <row r="47" spans="1:8">
      <c r="A47" s="87" t="s">
        <v>46</v>
      </c>
      <c r="B47" s="87" t="s">
        <v>52</v>
      </c>
      <c r="C47" s="88">
        <v>43928</v>
      </c>
      <c r="D47" s="99">
        <v>0.41666666666666669</v>
      </c>
      <c r="E47" s="87" t="s">
        <v>114</v>
      </c>
      <c r="F47" s="87">
        <v>65</v>
      </c>
      <c r="G47" s="87" t="s">
        <v>73</v>
      </c>
      <c r="H47" s="87">
        <v>0</v>
      </c>
    </row>
    <row r="48" spans="1:8">
      <c r="A48" s="87" t="s">
        <v>152</v>
      </c>
      <c r="B48" s="87" t="s">
        <v>124</v>
      </c>
      <c r="C48" s="88">
        <v>43928</v>
      </c>
      <c r="D48" s="99">
        <v>0.41666666666666669</v>
      </c>
      <c r="E48" s="87" t="s">
        <v>113</v>
      </c>
      <c r="F48" s="87">
        <v>76</v>
      </c>
      <c r="G48" s="87" t="s">
        <v>119</v>
      </c>
      <c r="H48" s="87" t="s">
        <v>80</v>
      </c>
    </row>
    <row r="49" spans="1:8">
      <c r="A49" s="87" t="s">
        <v>225</v>
      </c>
      <c r="B49" s="87" t="s">
        <v>185</v>
      </c>
      <c r="C49" s="88">
        <v>43928</v>
      </c>
      <c r="D49" s="99">
        <v>0.45833333333333331</v>
      </c>
      <c r="E49" s="87" t="s">
        <v>114</v>
      </c>
      <c r="F49" s="87">
        <v>85</v>
      </c>
      <c r="G49" s="87" t="s">
        <v>111</v>
      </c>
      <c r="H49" s="87" t="s">
        <v>244</v>
      </c>
    </row>
    <row r="50" spans="1:8">
      <c r="A50" s="87" t="s">
        <v>231</v>
      </c>
      <c r="B50" s="87" t="s">
        <v>185</v>
      </c>
      <c r="C50" s="88">
        <v>43928</v>
      </c>
      <c r="D50" s="99">
        <v>0.45833333333333331</v>
      </c>
      <c r="E50" s="87" t="s">
        <v>113</v>
      </c>
      <c r="F50" s="87">
        <v>35</v>
      </c>
      <c r="G50" s="87" t="s">
        <v>111</v>
      </c>
      <c r="H50" s="87" t="s">
        <v>112</v>
      </c>
    </row>
    <row r="51" spans="1:8">
      <c r="A51" s="87" t="s">
        <v>107</v>
      </c>
      <c r="B51" s="87" t="s">
        <v>7</v>
      </c>
      <c r="C51" s="88">
        <v>43928</v>
      </c>
      <c r="D51" s="99">
        <v>0.54166666666666663</v>
      </c>
      <c r="E51" s="87" t="s">
        <v>113</v>
      </c>
      <c r="F51" s="87">
        <v>49</v>
      </c>
      <c r="G51" s="87" t="s">
        <v>80</v>
      </c>
      <c r="H51" s="87">
        <v>0</v>
      </c>
    </row>
    <row r="52" spans="1:8">
      <c r="A52" s="87" t="s">
        <v>138</v>
      </c>
      <c r="B52" s="87" t="s">
        <v>139</v>
      </c>
      <c r="C52" s="88">
        <v>43928</v>
      </c>
      <c r="D52" s="99">
        <v>0.54166666666666663</v>
      </c>
      <c r="E52" s="87" t="s">
        <v>114</v>
      </c>
      <c r="F52" s="87">
        <v>40</v>
      </c>
      <c r="G52" s="87" t="s">
        <v>112</v>
      </c>
      <c r="H52" s="87">
        <v>0</v>
      </c>
    </row>
    <row r="53" spans="1:8">
      <c r="A53" s="87" t="s">
        <v>140</v>
      </c>
      <c r="B53" s="87" t="s">
        <v>141</v>
      </c>
      <c r="C53" s="88">
        <v>43928</v>
      </c>
      <c r="D53" s="99">
        <v>0.5625</v>
      </c>
      <c r="E53" s="87" t="s">
        <v>114</v>
      </c>
      <c r="F53" s="87">
        <v>1</v>
      </c>
      <c r="G53" s="87" t="s">
        <v>112</v>
      </c>
      <c r="H53" s="87">
        <v>0</v>
      </c>
    </row>
    <row r="54" spans="1:8">
      <c r="A54" s="87" t="s">
        <v>223</v>
      </c>
      <c r="B54" s="87" t="s">
        <v>191</v>
      </c>
      <c r="C54" s="88">
        <v>43928</v>
      </c>
      <c r="D54" s="99">
        <v>0.5625</v>
      </c>
      <c r="E54" s="87" t="s">
        <v>114</v>
      </c>
      <c r="F54" s="87">
        <v>3</v>
      </c>
      <c r="G54" s="87" t="s">
        <v>111</v>
      </c>
      <c r="H54" s="87">
        <v>0</v>
      </c>
    </row>
    <row r="55" spans="1:8">
      <c r="A55" s="87" t="s">
        <v>168</v>
      </c>
      <c r="B55" s="87" t="s">
        <v>169</v>
      </c>
      <c r="C55" s="88">
        <v>43928</v>
      </c>
      <c r="D55" s="99">
        <v>0.58333333333333304</v>
      </c>
      <c r="E55" s="87" t="s">
        <v>113</v>
      </c>
      <c r="F55" s="87">
        <v>52</v>
      </c>
      <c r="G55" s="87" t="s">
        <v>112</v>
      </c>
      <c r="H55" s="87">
        <v>0</v>
      </c>
    </row>
    <row r="56" spans="1:8">
      <c r="A56" s="87" t="s">
        <v>59</v>
      </c>
      <c r="B56" s="87" t="s">
        <v>60</v>
      </c>
      <c r="C56" s="88">
        <v>43928</v>
      </c>
      <c r="D56" s="99">
        <v>0.58333333333333337</v>
      </c>
      <c r="E56" s="87" t="s">
        <v>114</v>
      </c>
      <c r="F56" s="87">
        <v>42</v>
      </c>
      <c r="G56" s="87" t="s">
        <v>244</v>
      </c>
      <c r="H56" s="87">
        <v>0</v>
      </c>
    </row>
    <row r="57" spans="1:8">
      <c r="A57" s="87" t="s">
        <v>222</v>
      </c>
      <c r="B57" s="87" t="s">
        <v>192</v>
      </c>
      <c r="C57" s="88">
        <v>43928</v>
      </c>
      <c r="D57" s="99">
        <v>0.60416666666666663</v>
      </c>
      <c r="E57" s="87" t="s">
        <v>114</v>
      </c>
      <c r="F57" s="87">
        <v>3</v>
      </c>
      <c r="G57" s="87" t="s">
        <v>111</v>
      </c>
      <c r="H57" s="87">
        <v>0</v>
      </c>
    </row>
    <row r="58" spans="1:8">
      <c r="A58" s="87" t="s">
        <v>221</v>
      </c>
      <c r="B58" s="87" t="s">
        <v>193</v>
      </c>
      <c r="C58" s="88">
        <v>43928</v>
      </c>
      <c r="D58" s="99">
        <v>0.625</v>
      </c>
      <c r="E58" s="87" t="s">
        <v>114</v>
      </c>
      <c r="F58" s="87">
        <v>35</v>
      </c>
      <c r="G58" s="87" t="s">
        <v>111</v>
      </c>
      <c r="H58" s="87">
        <v>0</v>
      </c>
    </row>
    <row r="59" spans="1:8">
      <c r="A59" s="87" t="s">
        <v>238</v>
      </c>
      <c r="B59" s="87" t="s">
        <v>208</v>
      </c>
      <c r="C59" s="88">
        <v>43928</v>
      </c>
      <c r="D59" s="99">
        <v>0.625</v>
      </c>
      <c r="E59" s="87" t="s">
        <v>113</v>
      </c>
      <c r="F59" s="87">
        <v>22</v>
      </c>
      <c r="G59" s="87" t="s">
        <v>201</v>
      </c>
      <c r="H59" s="87">
        <v>0</v>
      </c>
    </row>
    <row r="60" spans="1:8">
      <c r="A60" s="87" t="s">
        <v>104</v>
      </c>
      <c r="B60" s="87" t="s">
        <v>105</v>
      </c>
      <c r="C60" s="88">
        <v>43928</v>
      </c>
      <c r="D60" s="99">
        <v>0.66666666666666663</v>
      </c>
      <c r="E60" s="87" t="s">
        <v>113</v>
      </c>
      <c r="F60" s="87">
        <v>50</v>
      </c>
      <c r="G60" s="87" t="s">
        <v>112</v>
      </c>
      <c r="H60" s="87">
        <v>0</v>
      </c>
    </row>
    <row r="61" spans="1:8">
      <c r="A61" s="87" t="s">
        <v>152</v>
      </c>
      <c r="B61" s="87" t="s">
        <v>124</v>
      </c>
      <c r="C61" s="88">
        <v>43928</v>
      </c>
      <c r="D61" s="99">
        <v>0.70833333333333304</v>
      </c>
      <c r="E61" s="87" t="s">
        <v>114</v>
      </c>
      <c r="F61" s="87">
        <v>46</v>
      </c>
      <c r="G61" s="87" t="s">
        <v>119</v>
      </c>
      <c r="H61" s="87">
        <v>0</v>
      </c>
    </row>
    <row r="62" spans="1:8">
      <c r="A62" s="87" t="s">
        <v>46</v>
      </c>
      <c r="B62" s="87" t="s">
        <v>52</v>
      </c>
      <c r="C62" s="88">
        <v>43928</v>
      </c>
      <c r="D62" s="99">
        <v>0.70833333333333337</v>
      </c>
      <c r="E62" s="87" t="s">
        <v>114</v>
      </c>
      <c r="F62" s="87">
        <v>10</v>
      </c>
      <c r="G62" s="87" t="s">
        <v>73</v>
      </c>
      <c r="H62" s="87">
        <v>0</v>
      </c>
    </row>
    <row r="63" spans="1:8">
      <c r="A63" s="87" t="s">
        <v>85</v>
      </c>
      <c r="B63" s="87" t="s">
        <v>86</v>
      </c>
      <c r="C63" s="88">
        <v>43928</v>
      </c>
      <c r="D63" s="99">
        <v>0.70833333333333337</v>
      </c>
      <c r="E63" s="87" t="s">
        <v>113</v>
      </c>
      <c r="F63" s="87">
        <v>69</v>
      </c>
      <c r="G63" s="87" t="s">
        <v>80</v>
      </c>
      <c r="H63" s="87" t="s">
        <v>244</v>
      </c>
    </row>
    <row r="64" spans="1:8">
      <c r="A64" s="87" t="s">
        <v>59</v>
      </c>
      <c r="B64" s="87" t="s">
        <v>60</v>
      </c>
      <c r="C64" s="88">
        <v>43928</v>
      </c>
      <c r="D64" s="99">
        <v>0.75</v>
      </c>
      <c r="E64" s="87" t="s">
        <v>114</v>
      </c>
      <c r="F64" s="87">
        <v>24</v>
      </c>
      <c r="G64" s="87" t="s">
        <v>244</v>
      </c>
      <c r="H64" s="87">
        <v>0</v>
      </c>
    </row>
    <row r="65" spans="1:8">
      <c r="A65" s="87" t="s">
        <v>107</v>
      </c>
      <c r="B65" s="87" t="s">
        <v>7</v>
      </c>
      <c r="C65" s="88">
        <v>43928</v>
      </c>
      <c r="D65" s="99">
        <v>0.75</v>
      </c>
      <c r="E65" s="87" t="s">
        <v>113</v>
      </c>
      <c r="F65" s="87">
        <v>43</v>
      </c>
      <c r="G65" s="87" t="s">
        <v>80</v>
      </c>
      <c r="H65" s="87">
        <v>0</v>
      </c>
    </row>
    <row r="66" spans="1:8">
      <c r="A66" s="87" t="s">
        <v>168</v>
      </c>
      <c r="B66" s="87" t="s">
        <v>169</v>
      </c>
      <c r="C66" s="88">
        <v>43928</v>
      </c>
      <c r="D66" s="99">
        <v>0.75</v>
      </c>
      <c r="E66" s="87" t="s">
        <v>113</v>
      </c>
      <c r="F66" s="87">
        <v>29</v>
      </c>
      <c r="G66" s="87" t="s">
        <v>112</v>
      </c>
      <c r="H66" s="87">
        <v>0</v>
      </c>
    </row>
    <row r="67" spans="1:8">
      <c r="A67" s="87" t="s">
        <v>104</v>
      </c>
      <c r="B67" s="87" t="s">
        <v>105</v>
      </c>
      <c r="C67" s="88">
        <v>43928</v>
      </c>
      <c r="D67" s="99">
        <v>0.79166666666666663</v>
      </c>
      <c r="E67" s="87" t="s">
        <v>113</v>
      </c>
      <c r="F67" s="87">
        <v>40</v>
      </c>
      <c r="G67" s="87" t="s">
        <v>112</v>
      </c>
      <c r="H67" s="87">
        <v>0</v>
      </c>
    </row>
    <row r="68" spans="1:8">
      <c r="A68" s="100" t="s">
        <v>90</v>
      </c>
      <c r="B68" s="100" t="s">
        <v>91</v>
      </c>
      <c r="C68" s="101">
        <v>43929</v>
      </c>
      <c r="D68" s="106">
        <v>0.375</v>
      </c>
      <c r="E68" s="100" t="s">
        <v>113</v>
      </c>
      <c r="F68" s="100">
        <v>78</v>
      </c>
      <c r="G68" s="100" t="s">
        <v>74</v>
      </c>
      <c r="H68" s="100" t="s">
        <v>79</v>
      </c>
    </row>
    <row r="69" spans="1:8">
      <c r="A69" s="100" t="s">
        <v>121</v>
      </c>
      <c r="B69" s="100" t="s">
        <v>91</v>
      </c>
      <c r="C69" s="101">
        <v>43929</v>
      </c>
      <c r="D69" s="106">
        <v>0.375</v>
      </c>
      <c r="E69" s="100" t="s">
        <v>118</v>
      </c>
      <c r="F69" s="100">
        <v>97</v>
      </c>
      <c r="G69" s="100" t="s">
        <v>74</v>
      </c>
      <c r="H69" s="100" t="s">
        <v>181</v>
      </c>
    </row>
    <row r="70" spans="1:8">
      <c r="A70" s="100" t="s">
        <v>48</v>
      </c>
      <c r="B70" s="100" t="s">
        <v>54</v>
      </c>
      <c r="C70" s="101">
        <v>43929</v>
      </c>
      <c r="D70" s="106">
        <v>0.41666666666666669</v>
      </c>
      <c r="E70" s="100" t="s">
        <v>114</v>
      </c>
      <c r="F70" s="100">
        <v>67</v>
      </c>
      <c r="G70" s="100" t="s">
        <v>74</v>
      </c>
      <c r="H70" s="100" t="s">
        <v>79</v>
      </c>
    </row>
    <row r="71" spans="1:8">
      <c r="A71" s="100" t="s">
        <v>153</v>
      </c>
      <c r="B71" s="100" t="s">
        <v>91</v>
      </c>
      <c r="C71" s="101">
        <v>43929</v>
      </c>
      <c r="D71" s="106">
        <v>0.41666666666666669</v>
      </c>
      <c r="E71" s="100" t="s">
        <v>113</v>
      </c>
      <c r="F71" s="100">
        <v>64</v>
      </c>
      <c r="G71" s="100" t="s">
        <v>74</v>
      </c>
      <c r="H71" s="100" t="s">
        <v>181</v>
      </c>
    </row>
    <row r="72" spans="1:8">
      <c r="A72" s="100" t="s">
        <v>226</v>
      </c>
      <c r="B72" s="100" t="s">
        <v>186</v>
      </c>
      <c r="C72" s="101">
        <v>43929</v>
      </c>
      <c r="D72" s="106">
        <v>0.45833333333333331</v>
      </c>
      <c r="E72" s="100" t="s">
        <v>114</v>
      </c>
      <c r="F72" s="100">
        <v>97</v>
      </c>
      <c r="G72" s="100" t="s">
        <v>74</v>
      </c>
      <c r="H72" s="100" t="s">
        <v>79</v>
      </c>
    </row>
    <row r="73" spans="1:8">
      <c r="A73" s="100" t="s">
        <v>232</v>
      </c>
      <c r="B73" s="100" t="s">
        <v>202</v>
      </c>
      <c r="C73" s="101">
        <v>43929</v>
      </c>
      <c r="D73" s="106">
        <v>0.45833333333333331</v>
      </c>
      <c r="E73" s="100" t="s">
        <v>113</v>
      </c>
      <c r="F73" s="100">
        <v>46</v>
      </c>
      <c r="G73" s="100" t="s">
        <v>201</v>
      </c>
      <c r="H73" s="100">
        <v>0</v>
      </c>
    </row>
    <row r="74" spans="1:8">
      <c r="A74" s="100" t="s">
        <v>98</v>
      </c>
      <c r="B74" s="100" t="s">
        <v>99</v>
      </c>
      <c r="C74" s="101">
        <v>43929</v>
      </c>
      <c r="D74" s="106">
        <v>0.54166666666666663</v>
      </c>
      <c r="E74" s="100" t="s">
        <v>113</v>
      </c>
      <c r="F74" s="100">
        <v>47</v>
      </c>
      <c r="G74" s="100" t="s">
        <v>74</v>
      </c>
      <c r="H74" s="100">
        <v>0</v>
      </c>
    </row>
    <row r="75" spans="1:8">
      <c r="A75" s="100" t="s">
        <v>142</v>
      </c>
      <c r="B75" s="100" t="s">
        <v>143</v>
      </c>
      <c r="C75" s="101">
        <v>43929</v>
      </c>
      <c r="D75" s="106">
        <v>0.54166666666666663</v>
      </c>
      <c r="E75" s="100" t="s">
        <v>114</v>
      </c>
      <c r="F75" s="100">
        <v>40</v>
      </c>
      <c r="G75" s="100" t="s">
        <v>79</v>
      </c>
      <c r="H75" s="100">
        <v>0</v>
      </c>
    </row>
    <row r="76" spans="1:8">
      <c r="A76" s="100" t="s">
        <v>170</v>
      </c>
      <c r="B76" s="100" t="s">
        <v>171</v>
      </c>
      <c r="C76" s="101">
        <v>43929</v>
      </c>
      <c r="D76" s="106">
        <v>0.58333333333333304</v>
      </c>
      <c r="E76" s="100" t="s">
        <v>113</v>
      </c>
      <c r="F76" s="100">
        <v>47</v>
      </c>
      <c r="G76" s="100" t="s">
        <v>181</v>
      </c>
      <c r="H76" s="100">
        <v>0</v>
      </c>
    </row>
    <row r="77" spans="1:8">
      <c r="A77" s="100" t="s">
        <v>55</v>
      </c>
      <c r="B77" s="100" t="s">
        <v>56</v>
      </c>
      <c r="C77" s="101">
        <v>43929</v>
      </c>
      <c r="D77" s="106">
        <v>0.58333333333333337</v>
      </c>
      <c r="E77" s="100" t="s">
        <v>114</v>
      </c>
      <c r="F77" s="100">
        <v>40</v>
      </c>
      <c r="G77" s="100" t="s">
        <v>79</v>
      </c>
      <c r="H77" s="100">
        <v>0</v>
      </c>
    </row>
    <row r="78" spans="1:8">
      <c r="A78" s="100" t="s">
        <v>172</v>
      </c>
      <c r="B78" s="100" t="s">
        <v>173</v>
      </c>
      <c r="C78" s="101">
        <v>43929</v>
      </c>
      <c r="D78" s="106">
        <v>0.58333333333333337</v>
      </c>
      <c r="E78" s="100" t="s">
        <v>113</v>
      </c>
      <c r="F78" s="100">
        <v>11</v>
      </c>
      <c r="G78" s="100" t="s">
        <v>182</v>
      </c>
      <c r="H78" s="100">
        <v>0</v>
      </c>
    </row>
    <row r="79" spans="1:8">
      <c r="A79" s="100" t="s">
        <v>174</v>
      </c>
      <c r="B79" s="100" t="s">
        <v>175</v>
      </c>
      <c r="C79" s="101">
        <v>43929</v>
      </c>
      <c r="D79" s="106">
        <v>0.60416666666666663</v>
      </c>
      <c r="E79" s="100" t="s">
        <v>113</v>
      </c>
      <c r="F79" s="100">
        <v>11</v>
      </c>
      <c r="G79" s="100" t="s">
        <v>182</v>
      </c>
      <c r="H79" s="100">
        <v>0</v>
      </c>
    </row>
    <row r="80" spans="1:8">
      <c r="A80" s="100" t="s">
        <v>220</v>
      </c>
      <c r="B80" s="100" t="s">
        <v>194</v>
      </c>
      <c r="C80" s="101">
        <v>43929</v>
      </c>
      <c r="D80" s="106">
        <v>0.625</v>
      </c>
      <c r="E80" s="100" t="s">
        <v>114</v>
      </c>
      <c r="F80" s="100">
        <v>35</v>
      </c>
      <c r="G80" s="100" t="s">
        <v>201</v>
      </c>
      <c r="H80" s="100">
        <v>0</v>
      </c>
    </row>
    <row r="81" spans="1:8">
      <c r="A81" s="100" t="s">
        <v>239</v>
      </c>
      <c r="B81" s="100" t="s">
        <v>209</v>
      </c>
      <c r="C81" s="101">
        <v>43929</v>
      </c>
      <c r="D81" s="106">
        <v>0.625</v>
      </c>
      <c r="E81" s="100" t="s">
        <v>113</v>
      </c>
      <c r="F81" s="100">
        <v>27</v>
      </c>
      <c r="G81" s="100" t="s">
        <v>201</v>
      </c>
      <c r="H81" s="100">
        <v>0</v>
      </c>
    </row>
    <row r="82" spans="1:8">
      <c r="A82" s="100" t="s">
        <v>108</v>
      </c>
      <c r="B82" s="100" t="s">
        <v>109</v>
      </c>
      <c r="C82" s="101">
        <v>43929</v>
      </c>
      <c r="D82" s="106">
        <v>0.66666666666666663</v>
      </c>
      <c r="E82" s="100" t="s">
        <v>113</v>
      </c>
      <c r="F82" s="100">
        <v>55</v>
      </c>
      <c r="G82" s="100" t="s">
        <v>71</v>
      </c>
      <c r="H82" s="100" t="s">
        <v>74</v>
      </c>
    </row>
    <row r="83" spans="1:8">
      <c r="A83" s="100" t="s">
        <v>122</v>
      </c>
      <c r="B83" s="100" t="s">
        <v>109</v>
      </c>
      <c r="C83" s="101">
        <v>43929</v>
      </c>
      <c r="D83" s="106">
        <v>0.66666666666666663</v>
      </c>
      <c r="E83" s="100" t="s">
        <v>118</v>
      </c>
      <c r="F83" s="100">
        <v>100</v>
      </c>
      <c r="G83" s="100" t="s">
        <v>71</v>
      </c>
      <c r="H83" s="100" t="s">
        <v>181</v>
      </c>
    </row>
    <row r="84" spans="1:8">
      <c r="A84" s="100" t="s">
        <v>153</v>
      </c>
      <c r="B84" s="100" t="s">
        <v>91</v>
      </c>
      <c r="C84" s="101">
        <v>43929</v>
      </c>
      <c r="D84" s="106">
        <v>0.70833333333333304</v>
      </c>
      <c r="E84" s="100" t="s">
        <v>114</v>
      </c>
      <c r="F84" s="100">
        <v>45</v>
      </c>
      <c r="G84" s="100" t="s">
        <v>74</v>
      </c>
      <c r="H84" s="100" t="s">
        <v>79</v>
      </c>
    </row>
    <row r="85" spans="1:8">
      <c r="A85" s="100" t="s">
        <v>48</v>
      </c>
      <c r="B85" s="100" t="s">
        <v>54</v>
      </c>
      <c r="C85" s="101">
        <v>43929</v>
      </c>
      <c r="D85" s="106">
        <v>0.70833333333333337</v>
      </c>
      <c r="E85" s="100" t="s">
        <v>114</v>
      </c>
      <c r="F85" s="100">
        <v>17</v>
      </c>
      <c r="G85" s="100" t="s">
        <v>74</v>
      </c>
      <c r="H85" s="100">
        <v>0</v>
      </c>
    </row>
    <row r="86" spans="1:8">
      <c r="A86" s="100" t="s">
        <v>90</v>
      </c>
      <c r="B86" s="100" t="s">
        <v>91</v>
      </c>
      <c r="C86" s="101">
        <v>43929</v>
      </c>
      <c r="D86" s="106">
        <v>0.70833333333333337</v>
      </c>
      <c r="E86" s="100" t="s">
        <v>113</v>
      </c>
      <c r="F86" s="100">
        <v>62</v>
      </c>
      <c r="G86" s="100" t="s">
        <v>74</v>
      </c>
      <c r="H86" s="100" t="s">
        <v>181</v>
      </c>
    </row>
    <row r="87" spans="1:8">
      <c r="A87" s="100" t="s">
        <v>55</v>
      </c>
      <c r="B87" s="100" t="s">
        <v>56</v>
      </c>
      <c r="C87" s="101">
        <v>43929</v>
      </c>
      <c r="D87" s="106">
        <v>0.75</v>
      </c>
      <c r="E87" s="100" t="s">
        <v>114</v>
      </c>
      <c r="F87" s="100">
        <v>25</v>
      </c>
      <c r="G87" s="100" t="s">
        <v>79</v>
      </c>
      <c r="H87" s="100">
        <v>0</v>
      </c>
    </row>
    <row r="88" spans="1:8">
      <c r="A88" s="100" t="s">
        <v>98</v>
      </c>
      <c r="B88" s="100" t="s">
        <v>99</v>
      </c>
      <c r="C88" s="101">
        <v>43929</v>
      </c>
      <c r="D88" s="106">
        <v>0.75</v>
      </c>
      <c r="E88" s="100" t="s">
        <v>113</v>
      </c>
      <c r="F88" s="100">
        <v>42</v>
      </c>
      <c r="G88" s="100" t="s">
        <v>74</v>
      </c>
      <c r="H88" s="100">
        <v>0</v>
      </c>
    </row>
    <row r="89" spans="1:8">
      <c r="A89" s="100" t="s">
        <v>170</v>
      </c>
      <c r="B89" s="100" t="s">
        <v>171</v>
      </c>
      <c r="C89" s="101">
        <v>43929</v>
      </c>
      <c r="D89" s="106">
        <v>0.75</v>
      </c>
      <c r="E89" s="100" t="s">
        <v>113</v>
      </c>
      <c r="F89" s="100">
        <v>28</v>
      </c>
      <c r="G89" s="100" t="s">
        <v>181</v>
      </c>
      <c r="H89" s="100">
        <v>0</v>
      </c>
    </row>
    <row r="90" spans="1:8">
      <c r="A90" s="100" t="s">
        <v>172</v>
      </c>
      <c r="B90" s="100" t="s">
        <v>173</v>
      </c>
      <c r="C90" s="101">
        <v>43929</v>
      </c>
      <c r="D90" s="106">
        <v>0.75</v>
      </c>
      <c r="E90" s="100" t="s">
        <v>113</v>
      </c>
      <c r="F90" s="100">
        <v>3</v>
      </c>
      <c r="G90" s="100" t="s">
        <v>182</v>
      </c>
      <c r="H90" s="100">
        <v>0</v>
      </c>
    </row>
    <row r="91" spans="1:8">
      <c r="A91" s="100" t="s">
        <v>174</v>
      </c>
      <c r="B91" s="100" t="s">
        <v>175</v>
      </c>
      <c r="C91" s="101">
        <v>43929</v>
      </c>
      <c r="D91" s="106">
        <v>0.77083333333333337</v>
      </c>
      <c r="E91" s="100" t="s">
        <v>113</v>
      </c>
      <c r="F91" s="100">
        <v>3</v>
      </c>
      <c r="G91" s="100" t="s">
        <v>182</v>
      </c>
      <c r="H91" s="100">
        <v>0</v>
      </c>
    </row>
    <row r="92" spans="1:8">
      <c r="A92" s="100" t="s">
        <v>108</v>
      </c>
      <c r="B92" s="100" t="s">
        <v>109</v>
      </c>
      <c r="C92" s="101">
        <v>43929</v>
      </c>
      <c r="D92" s="106">
        <v>0.79166666666666663</v>
      </c>
      <c r="E92" s="100" t="s">
        <v>113</v>
      </c>
      <c r="F92" s="100">
        <v>39</v>
      </c>
      <c r="G92" s="100" t="s">
        <v>71</v>
      </c>
      <c r="H92" s="100" t="s">
        <v>74</v>
      </c>
    </row>
    <row r="93" spans="1:8">
      <c r="A93" s="87" t="s">
        <v>81</v>
      </c>
      <c r="B93" s="87" t="s">
        <v>82</v>
      </c>
      <c r="C93" s="88">
        <v>43930</v>
      </c>
      <c r="D93" s="99">
        <v>0.375</v>
      </c>
      <c r="E93" s="87" t="s">
        <v>113</v>
      </c>
      <c r="F93" s="87">
        <v>62</v>
      </c>
      <c r="G93" s="87" t="s">
        <v>71</v>
      </c>
      <c r="H93" s="87" t="s">
        <v>200</v>
      </c>
    </row>
    <row r="94" spans="1:8">
      <c r="A94" s="87" t="s">
        <v>123</v>
      </c>
      <c r="B94" s="87" t="s">
        <v>124</v>
      </c>
      <c r="C94" s="88">
        <v>43930</v>
      </c>
      <c r="D94" s="99">
        <v>0.375</v>
      </c>
      <c r="E94" s="87" t="s">
        <v>114</v>
      </c>
      <c r="F94" s="87">
        <v>91</v>
      </c>
      <c r="G94" s="87" t="s">
        <v>71</v>
      </c>
      <c r="H94" s="87" t="s">
        <v>198</v>
      </c>
    </row>
    <row r="95" spans="1:8">
      <c r="A95" s="87" t="s">
        <v>42</v>
      </c>
      <c r="B95" s="87" t="s">
        <v>49</v>
      </c>
      <c r="C95" s="88">
        <v>43930</v>
      </c>
      <c r="D95" s="99">
        <v>0.41666666666666669</v>
      </c>
      <c r="E95" s="87" t="s">
        <v>114</v>
      </c>
      <c r="F95" s="87">
        <v>64</v>
      </c>
      <c r="G95" s="87" t="s">
        <v>78</v>
      </c>
      <c r="H95" s="87" t="s">
        <v>198</v>
      </c>
    </row>
    <row r="96" spans="1:8">
      <c r="A96" s="87" t="s">
        <v>154</v>
      </c>
      <c r="B96" s="87" t="s">
        <v>155</v>
      </c>
      <c r="C96" s="88">
        <v>43930</v>
      </c>
      <c r="D96" s="99">
        <v>0.41666666666666669</v>
      </c>
      <c r="E96" s="87" t="s">
        <v>113</v>
      </c>
      <c r="F96" s="87">
        <v>76</v>
      </c>
      <c r="G96" s="87" t="s">
        <v>181</v>
      </c>
      <c r="H96" s="87" t="s">
        <v>200</v>
      </c>
    </row>
    <row r="97" spans="1:8">
      <c r="A97" s="87" t="s">
        <v>233</v>
      </c>
      <c r="B97" s="87" t="s">
        <v>203</v>
      </c>
      <c r="C97" s="88">
        <v>43930</v>
      </c>
      <c r="D97" s="99">
        <v>0.45833333333333331</v>
      </c>
      <c r="E97" s="87" t="s">
        <v>113</v>
      </c>
      <c r="F97" s="87">
        <v>35</v>
      </c>
      <c r="G97" s="87" t="s">
        <v>198</v>
      </c>
      <c r="H97" s="87">
        <v>0</v>
      </c>
    </row>
    <row r="98" spans="1:8">
      <c r="A98" s="87" t="s">
        <v>102</v>
      </c>
      <c r="B98" s="87" t="s">
        <v>103</v>
      </c>
      <c r="C98" s="88">
        <v>43930</v>
      </c>
      <c r="D98" s="99">
        <v>0.54166666666666663</v>
      </c>
      <c r="E98" s="87" t="s">
        <v>113</v>
      </c>
      <c r="F98" s="87">
        <v>49</v>
      </c>
      <c r="G98" s="87" t="s">
        <v>71</v>
      </c>
      <c r="H98" s="87">
        <v>0</v>
      </c>
    </row>
    <row r="99" spans="1:8">
      <c r="A99" s="87" t="s">
        <v>144</v>
      </c>
      <c r="B99" s="87" t="s">
        <v>145</v>
      </c>
      <c r="C99" s="88">
        <v>43930</v>
      </c>
      <c r="D99" s="99">
        <v>0.54166666666666663</v>
      </c>
      <c r="E99" s="87" t="s">
        <v>114</v>
      </c>
      <c r="F99" s="87">
        <v>45</v>
      </c>
      <c r="G99" s="87" t="s">
        <v>181</v>
      </c>
      <c r="H99" s="87">
        <v>0</v>
      </c>
    </row>
    <row r="100" spans="1:8">
      <c r="A100" s="87" t="s">
        <v>176</v>
      </c>
      <c r="B100" s="87" t="s">
        <v>177</v>
      </c>
      <c r="C100" s="88">
        <v>43930</v>
      </c>
      <c r="D100" s="99">
        <v>0.58333333333333304</v>
      </c>
      <c r="E100" s="87" t="s">
        <v>113</v>
      </c>
      <c r="F100" s="87">
        <v>47</v>
      </c>
      <c r="G100" s="87" t="s">
        <v>181</v>
      </c>
      <c r="H100" s="87">
        <v>0</v>
      </c>
    </row>
    <row r="101" spans="1:8">
      <c r="A101" s="87" t="s">
        <v>69</v>
      </c>
      <c r="B101" s="87" t="s">
        <v>70</v>
      </c>
      <c r="C101" s="88">
        <v>43930</v>
      </c>
      <c r="D101" s="99">
        <v>0.58333333333333337</v>
      </c>
      <c r="E101" s="87" t="s">
        <v>114</v>
      </c>
      <c r="F101" s="87">
        <v>40</v>
      </c>
      <c r="G101" s="87" t="s">
        <v>71</v>
      </c>
      <c r="H101" s="87">
        <v>0</v>
      </c>
    </row>
    <row r="102" spans="1:8">
      <c r="A102" s="87" t="s">
        <v>219</v>
      </c>
      <c r="B102" s="87" t="s">
        <v>195</v>
      </c>
      <c r="C102" s="88">
        <v>43930</v>
      </c>
      <c r="D102" s="99">
        <v>0.625</v>
      </c>
      <c r="E102" s="87" t="s">
        <v>114</v>
      </c>
      <c r="F102" s="87">
        <v>37</v>
      </c>
      <c r="G102" s="87" t="s">
        <v>198</v>
      </c>
      <c r="H102" s="87">
        <v>0</v>
      </c>
    </row>
    <row r="103" spans="1:8">
      <c r="A103" s="87" t="s">
        <v>240</v>
      </c>
      <c r="B103" s="87" t="s">
        <v>210</v>
      </c>
      <c r="C103" s="88">
        <v>43930</v>
      </c>
      <c r="D103" s="99">
        <v>0.625</v>
      </c>
      <c r="E103" s="87" t="s">
        <v>113</v>
      </c>
      <c r="F103" s="87">
        <v>26</v>
      </c>
      <c r="G103" s="87" t="s">
        <v>200</v>
      </c>
      <c r="H103" s="87">
        <v>0</v>
      </c>
    </row>
    <row r="104" spans="1:8">
      <c r="A104" s="87" t="s">
        <v>154</v>
      </c>
      <c r="B104" s="87" t="s">
        <v>155</v>
      </c>
      <c r="C104" s="88">
        <v>43930</v>
      </c>
      <c r="D104" s="99">
        <v>0.70833333333333304</v>
      </c>
      <c r="E104" s="87" t="s">
        <v>113</v>
      </c>
      <c r="F104" s="87">
        <v>45</v>
      </c>
      <c r="G104" s="87" t="s">
        <v>181</v>
      </c>
      <c r="H104" s="87">
        <v>0</v>
      </c>
    </row>
    <row r="105" spans="1:8">
      <c r="A105" s="87" t="s">
        <v>42</v>
      </c>
      <c r="B105" s="87" t="s">
        <v>49</v>
      </c>
      <c r="C105" s="88">
        <v>43930</v>
      </c>
      <c r="D105" s="99">
        <v>0.70833333333333337</v>
      </c>
      <c r="E105" s="87" t="s">
        <v>114</v>
      </c>
      <c r="F105" s="87">
        <v>11</v>
      </c>
      <c r="G105" s="87" t="s">
        <v>78</v>
      </c>
      <c r="H105" s="87">
        <v>0</v>
      </c>
    </row>
    <row r="106" spans="1:8">
      <c r="A106" s="87" t="s">
        <v>81</v>
      </c>
      <c r="B106" s="87" t="s">
        <v>82</v>
      </c>
      <c r="C106" s="88">
        <v>43930</v>
      </c>
      <c r="D106" s="99">
        <v>0.70833333333333337</v>
      </c>
      <c r="E106" s="87" t="s">
        <v>114</v>
      </c>
      <c r="F106" s="87">
        <v>47</v>
      </c>
      <c r="G106" s="87" t="s">
        <v>71</v>
      </c>
      <c r="H106" s="87">
        <v>0</v>
      </c>
    </row>
    <row r="107" spans="1:8">
      <c r="A107" s="87" t="s">
        <v>69</v>
      </c>
      <c r="B107" s="87" t="s">
        <v>70</v>
      </c>
      <c r="C107" s="88">
        <v>43930</v>
      </c>
      <c r="D107" s="99">
        <v>0.75</v>
      </c>
      <c r="E107" s="87" t="s">
        <v>114</v>
      </c>
      <c r="F107" s="87">
        <v>23</v>
      </c>
      <c r="G107" s="87" t="s">
        <v>71</v>
      </c>
      <c r="H107" s="87">
        <v>0</v>
      </c>
    </row>
    <row r="108" spans="1:8">
      <c r="A108" s="87" t="s">
        <v>102</v>
      </c>
      <c r="B108" s="87" t="s">
        <v>103</v>
      </c>
      <c r="C108" s="88">
        <v>43930</v>
      </c>
      <c r="D108" s="99">
        <v>0.75</v>
      </c>
      <c r="E108" s="87" t="s">
        <v>114</v>
      </c>
      <c r="F108" s="87">
        <v>42</v>
      </c>
      <c r="G108" s="87" t="s">
        <v>71</v>
      </c>
      <c r="H108" s="87">
        <v>0</v>
      </c>
    </row>
    <row r="109" spans="1:8">
      <c r="A109" s="87" t="s">
        <v>176</v>
      </c>
      <c r="B109" s="87" t="s">
        <v>177</v>
      </c>
      <c r="C109" s="88">
        <v>43930</v>
      </c>
      <c r="D109" s="99">
        <v>0.75</v>
      </c>
      <c r="E109" s="87" t="s">
        <v>113</v>
      </c>
      <c r="F109" s="87">
        <v>29</v>
      </c>
      <c r="G109" s="87" t="s">
        <v>181</v>
      </c>
      <c r="H109" s="87">
        <v>0</v>
      </c>
    </row>
    <row r="110" spans="1:8">
      <c r="A110" s="100" t="s">
        <v>89</v>
      </c>
      <c r="B110" s="100" t="s">
        <v>50</v>
      </c>
      <c r="C110" s="101">
        <v>43931</v>
      </c>
      <c r="D110" s="106">
        <v>0.375</v>
      </c>
      <c r="E110" s="100" t="s">
        <v>113</v>
      </c>
      <c r="F110" s="100">
        <v>69</v>
      </c>
      <c r="G110" s="100" t="s">
        <v>111</v>
      </c>
      <c r="H110" s="100" t="s">
        <v>77</v>
      </c>
    </row>
    <row r="111" spans="1:8">
      <c r="A111" s="100" t="s">
        <v>125</v>
      </c>
      <c r="B111" s="100" t="s">
        <v>126</v>
      </c>
      <c r="C111" s="101">
        <v>43931</v>
      </c>
      <c r="D111" s="106">
        <v>0.375</v>
      </c>
      <c r="E111" s="100" t="s">
        <v>114</v>
      </c>
      <c r="F111" s="100">
        <v>84</v>
      </c>
      <c r="G111" s="100" t="s">
        <v>111</v>
      </c>
      <c r="H111" s="100" t="s">
        <v>75</v>
      </c>
    </row>
    <row r="112" spans="1:8">
      <c r="A112" s="100" t="s">
        <v>43</v>
      </c>
      <c r="B112" s="100" t="s">
        <v>50</v>
      </c>
      <c r="C112" s="101">
        <v>43931</v>
      </c>
      <c r="D112" s="106">
        <v>0.41666666666666669</v>
      </c>
      <c r="E112" s="100" t="s">
        <v>114</v>
      </c>
      <c r="F112" s="100">
        <v>69</v>
      </c>
      <c r="G112" s="100" t="s">
        <v>77</v>
      </c>
      <c r="H112" s="100" t="s">
        <v>75</v>
      </c>
    </row>
    <row r="113" spans="1:8">
      <c r="A113" s="100" t="s">
        <v>156</v>
      </c>
      <c r="B113" s="100" t="s">
        <v>143</v>
      </c>
      <c r="C113" s="101">
        <v>43931</v>
      </c>
      <c r="D113" s="106">
        <v>0.41666666666666669</v>
      </c>
      <c r="E113" s="100" t="s">
        <v>113</v>
      </c>
      <c r="F113" s="100">
        <v>81</v>
      </c>
      <c r="G113" s="100" t="s">
        <v>79</v>
      </c>
      <c r="H113" s="100" t="s">
        <v>183</v>
      </c>
    </row>
    <row r="114" spans="1:8">
      <c r="A114" s="100" t="s">
        <v>228</v>
      </c>
      <c r="B114" s="100" t="s">
        <v>188</v>
      </c>
      <c r="C114" s="101">
        <v>43931</v>
      </c>
      <c r="D114" s="106">
        <v>0.45833333333333331</v>
      </c>
      <c r="E114" s="100" t="s">
        <v>114</v>
      </c>
      <c r="F114" s="100">
        <v>87</v>
      </c>
      <c r="G114" s="100" t="s">
        <v>75</v>
      </c>
      <c r="H114" s="100" t="s">
        <v>244</v>
      </c>
    </row>
    <row r="115" spans="1:8">
      <c r="A115" s="100" t="s">
        <v>234</v>
      </c>
      <c r="B115" s="100" t="s">
        <v>204</v>
      </c>
      <c r="C115" s="101">
        <v>43931</v>
      </c>
      <c r="D115" s="106">
        <v>0.45833333333333331</v>
      </c>
      <c r="E115" s="100" t="s">
        <v>113</v>
      </c>
      <c r="F115" s="100">
        <v>39</v>
      </c>
      <c r="G115" s="100" t="s">
        <v>75</v>
      </c>
      <c r="H115" s="100" t="s">
        <v>183</v>
      </c>
    </row>
    <row r="116" spans="1:8">
      <c r="A116" s="100" t="s">
        <v>94</v>
      </c>
      <c r="B116" s="100" t="s">
        <v>95</v>
      </c>
      <c r="C116" s="101">
        <v>43931</v>
      </c>
      <c r="D116" s="106">
        <v>0.54166666666666663</v>
      </c>
      <c r="E116" s="100" t="s">
        <v>113</v>
      </c>
      <c r="F116" s="100">
        <v>48</v>
      </c>
      <c r="G116" s="100" t="s">
        <v>244</v>
      </c>
      <c r="H116" s="100">
        <v>0</v>
      </c>
    </row>
    <row r="117" spans="1:8">
      <c r="A117" s="100" t="s">
        <v>146</v>
      </c>
      <c r="B117" s="100" t="s">
        <v>147</v>
      </c>
      <c r="C117" s="101">
        <v>43931</v>
      </c>
      <c r="D117" s="106">
        <v>0.54166666666666663</v>
      </c>
      <c r="E117" s="100" t="s">
        <v>114</v>
      </c>
      <c r="F117" s="100">
        <v>48</v>
      </c>
      <c r="G117" s="100" t="s">
        <v>79</v>
      </c>
      <c r="H117" s="100">
        <v>0</v>
      </c>
    </row>
    <row r="118" spans="1:8">
      <c r="A118" s="100" t="s">
        <v>178</v>
      </c>
      <c r="B118" s="100" t="s">
        <v>179</v>
      </c>
      <c r="C118" s="101">
        <v>43931</v>
      </c>
      <c r="D118" s="106">
        <v>0.58333333333333304</v>
      </c>
      <c r="E118" s="100" t="s">
        <v>115</v>
      </c>
      <c r="F118" s="100">
        <v>46</v>
      </c>
      <c r="G118" s="100" t="s">
        <v>183</v>
      </c>
      <c r="H118" s="100">
        <v>0</v>
      </c>
    </row>
    <row r="119" spans="1:8">
      <c r="A119" s="100" t="s">
        <v>63</v>
      </c>
      <c r="B119" s="100" t="s">
        <v>64</v>
      </c>
      <c r="C119" s="101">
        <v>43931</v>
      </c>
      <c r="D119" s="102">
        <v>0.58333333333333337</v>
      </c>
      <c r="E119" s="100" t="s">
        <v>114</v>
      </c>
      <c r="F119" s="100">
        <v>40</v>
      </c>
      <c r="G119" s="100" t="s">
        <v>80</v>
      </c>
      <c r="H119" s="100">
        <v>0</v>
      </c>
    </row>
    <row r="120" spans="1:8">
      <c r="A120" s="100" t="s">
        <v>218</v>
      </c>
      <c r="B120" s="100" t="s">
        <v>196</v>
      </c>
      <c r="C120" s="101">
        <v>43931</v>
      </c>
      <c r="D120" s="106">
        <v>0.625</v>
      </c>
      <c r="E120" s="100" t="s">
        <v>114</v>
      </c>
      <c r="F120" s="100">
        <v>39</v>
      </c>
      <c r="G120" s="100" t="s">
        <v>199</v>
      </c>
      <c r="H120" s="100">
        <v>0</v>
      </c>
    </row>
    <row r="121" spans="1:8">
      <c r="A121" s="100" t="s">
        <v>241</v>
      </c>
      <c r="B121" s="100" t="s">
        <v>211</v>
      </c>
      <c r="C121" s="101">
        <v>43931</v>
      </c>
      <c r="D121" s="106">
        <v>0.625</v>
      </c>
      <c r="E121" s="100" t="s">
        <v>113</v>
      </c>
      <c r="F121" s="100">
        <v>26</v>
      </c>
      <c r="G121" s="100" t="s">
        <v>214</v>
      </c>
      <c r="H121" s="100">
        <v>0</v>
      </c>
    </row>
    <row r="122" spans="1:8">
      <c r="A122" s="100" t="s">
        <v>127</v>
      </c>
      <c r="B122" s="100" t="s">
        <v>60</v>
      </c>
      <c r="C122" s="101">
        <v>43931</v>
      </c>
      <c r="D122" s="106">
        <v>0.66666666666666663</v>
      </c>
      <c r="E122" s="100" t="s">
        <v>118</v>
      </c>
      <c r="F122" s="100">
        <v>83</v>
      </c>
      <c r="G122" s="100" t="s">
        <v>244</v>
      </c>
      <c r="H122" s="100">
        <v>0</v>
      </c>
    </row>
    <row r="123" spans="1:8">
      <c r="A123" s="100" t="s">
        <v>148</v>
      </c>
      <c r="B123" s="100" t="s">
        <v>149</v>
      </c>
      <c r="C123" s="101">
        <v>43931</v>
      </c>
      <c r="D123" s="106">
        <v>0.66666666666666663</v>
      </c>
      <c r="E123" s="100" t="s">
        <v>113</v>
      </c>
      <c r="F123" s="100">
        <v>41</v>
      </c>
      <c r="G123" s="100" t="s">
        <v>79</v>
      </c>
      <c r="H123" s="100">
        <v>0</v>
      </c>
    </row>
    <row r="124" spans="1:8">
      <c r="A124" s="100" t="s">
        <v>157</v>
      </c>
      <c r="B124" s="100" t="s">
        <v>60</v>
      </c>
      <c r="C124" s="101">
        <v>43931</v>
      </c>
      <c r="D124" s="106">
        <v>0.66666666666666663</v>
      </c>
      <c r="E124" s="100" t="s">
        <v>113</v>
      </c>
      <c r="F124" s="100">
        <v>59</v>
      </c>
      <c r="G124" s="100" t="s">
        <v>244</v>
      </c>
      <c r="H124" s="100">
        <v>0</v>
      </c>
    </row>
    <row r="125" spans="1:8">
      <c r="A125" s="100" t="s">
        <v>156</v>
      </c>
      <c r="B125" s="100" t="s">
        <v>143</v>
      </c>
      <c r="C125" s="101">
        <v>43931</v>
      </c>
      <c r="D125" s="106">
        <v>0.70833333333333304</v>
      </c>
      <c r="E125" s="100" t="s">
        <v>113</v>
      </c>
      <c r="F125" s="100">
        <v>53</v>
      </c>
      <c r="G125" s="100" t="s">
        <v>79</v>
      </c>
      <c r="H125" s="100">
        <v>0</v>
      </c>
    </row>
    <row r="126" spans="1:8">
      <c r="A126" s="100" t="s">
        <v>43</v>
      </c>
      <c r="B126" s="100" t="s">
        <v>50</v>
      </c>
      <c r="C126" s="101">
        <v>43931</v>
      </c>
      <c r="D126" s="106">
        <v>0.70833333333333337</v>
      </c>
      <c r="E126" s="100" t="s">
        <v>114</v>
      </c>
      <c r="F126" s="100">
        <v>14</v>
      </c>
      <c r="G126" s="100" t="s">
        <v>77</v>
      </c>
      <c r="H126" s="100">
        <v>0</v>
      </c>
    </row>
    <row r="127" spans="1:8">
      <c r="A127" s="100" t="s">
        <v>89</v>
      </c>
      <c r="B127" s="100" t="s">
        <v>50</v>
      </c>
      <c r="C127" s="101">
        <v>43931</v>
      </c>
      <c r="D127" s="106">
        <v>0.70833333333333337</v>
      </c>
      <c r="E127" s="100" t="s">
        <v>114</v>
      </c>
      <c r="F127" s="100">
        <v>54</v>
      </c>
      <c r="G127" s="100" t="s">
        <v>111</v>
      </c>
      <c r="H127" s="100">
        <v>0</v>
      </c>
    </row>
    <row r="128" spans="1:8">
      <c r="A128" s="100" t="s">
        <v>63</v>
      </c>
      <c r="B128" s="100" t="s">
        <v>64</v>
      </c>
      <c r="C128" s="101">
        <v>43931</v>
      </c>
      <c r="D128" s="106">
        <v>0.75</v>
      </c>
      <c r="E128" s="100" t="s">
        <v>114</v>
      </c>
      <c r="F128" s="100">
        <v>24</v>
      </c>
      <c r="G128" s="100" t="s">
        <v>80</v>
      </c>
      <c r="H128" s="100">
        <v>0</v>
      </c>
    </row>
    <row r="129" spans="1:8">
      <c r="A129" s="100" t="s">
        <v>94</v>
      </c>
      <c r="B129" s="100" t="s">
        <v>95</v>
      </c>
      <c r="C129" s="101">
        <v>43931</v>
      </c>
      <c r="D129" s="106">
        <v>0.75</v>
      </c>
      <c r="E129" s="100" t="s">
        <v>113</v>
      </c>
      <c r="F129" s="100">
        <v>38</v>
      </c>
      <c r="G129" s="100" t="s">
        <v>244</v>
      </c>
      <c r="H129" s="100">
        <v>0</v>
      </c>
    </row>
    <row r="130" spans="1:8">
      <c r="A130" s="100" t="s">
        <v>178</v>
      </c>
      <c r="B130" s="100" t="s">
        <v>179</v>
      </c>
      <c r="C130" s="101">
        <v>43931</v>
      </c>
      <c r="D130" s="106">
        <v>0.75</v>
      </c>
      <c r="E130" s="100" t="s">
        <v>115</v>
      </c>
      <c r="F130" s="100">
        <v>26</v>
      </c>
      <c r="G130" s="100" t="s">
        <v>183</v>
      </c>
      <c r="H130" s="100">
        <v>0</v>
      </c>
    </row>
    <row r="131" spans="1:8">
      <c r="A131" s="100" t="s">
        <v>157</v>
      </c>
      <c r="B131" s="100" t="s">
        <v>60</v>
      </c>
      <c r="C131" s="101">
        <v>43931</v>
      </c>
      <c r="D131" s="106">
        <v>0.79166666666666663</v>
      </c>
      <c r="E131" s="100" t="s">
        <v>113</v>
      </c>
      <c r="F131" s="100">
        <v>38</v>
      </c>
      <c r="G131" s="100" t="s">
        <v>244</v>
      </c>
      <c r="H131" s="100">
        <v>0</v>
      </c>
    </row>
    <row r="132" spans="1:8">
      <c r="A132" s="87" t="s">
        <v>65</v>
      </c>
      <c r="B132" s="87" t="s">
        <v>27</v>
      </c>
      <c r="C132" s="88">
        <v>43932</v>
      </c>
      <c r="D132" s="99">
        <v>0.625</v>
      </c>
      <c r="E132" s="87" t="s">
        <v>114</v>
      </c>
      <c r="F132" s="87">
        <v>39</v>
      </c>
      <c r="G132" s="87" t="s">
        <v>80</v>
      </c>
      <c r="H132" s="87">
        <v>0</v>
      </c>
    </row>
    <row r="133" spans="1:8">
      <c r="A133" s="87" t="s">
        <v>65</v>
      </c>
      <c r="B133" s="87" t="s">
        <v>27</v>
      </c>
      <c r="C133" s="88">
        <v>43932</v>
      </c>
      <c r="D133" s="99">
        <v>0.625</v>
      </c>
      <c r="E133" s="87" t="s">
        <v>114</v>
      </c>
      <c r="F133" s="87">
        <v>24</v>
      </c>
      <c r="G133" s="87" t="s">
        <v>80</v>
      </c>
      <c r="H133" s="87">
        <v>0</v>
      </c>
    </row>
    <row r="134" spans="1:8">
      <c r="A134" s="87" t="s">
        <v>92</v>
      </c>
      <c r="B134" s="87" t="s">
        <v>93</v>
      </c>
      <c r="C134" s="88">
        <v>43932</v>
      </c>
      <c r="D134" s="99">
        <v>0.625</v>
      </c>
      <c r="E134" s="87" t="s">
        <v>113</v>
      </c>
      <c r="F134" s="87">
        <v>48</v>
      </c>
      <c r="G134" s="87" t="s">
        <v>112</v>
      </c>
      <c r="H134" s="87" t="s">
        <v>78</v>
      </c>
    </row>
    <row r="135" spans="1:8">
      <c r="A135" s="87" t="s">
        <v>92</v>
      </c>
      <c r="B135" s="87" t="s">
        <v>93</v>
      </c>
      <c r="C135" s="88">
        <v>43932</v>
      </c>
      <c r="D135" s="99">
        <v>0.625</v>
      </c>
      <c r="E135" s="87" t="s">
        <v>113</v>
      </c>
      <c r="F135" s="87">
        <v>37</v>
      </c>
      <c r="G135" s="87" t="s">
        <v>112</v>
      </c>
      <c r="H135" s="87">
        <v>0</v>
      </c>
    </row>
    <row r="136" spans="1:8">
      <c r="A136" s="87" t="s">
        <v>160</v>
      </c>
      <c r="B136" s="87" t="s">
        <v>161</v>
      </c>
      <c r="C136" s="88">
        <v>43932</v>
      </c>
      <c r="D136" s="99">
        <v>0.64583333333333337</v>
      </c>
      <c r="E136" s="87" t="s">
        <v>113</v>
      </c>
      <c r="F136" s="87">
        <v>2</v>
      </c>
      <c r="G136" s="87" t="s">
        <v>78</v>
      </c>
      <c r="H136" s="87">
        <v>0</v>
      </c>
    </row>
    <row r="137" spans="1:8">
      <c r="A137" s="87" t="s">
        <v>160</v>
      </c>
      <c r="B137" s="87" t="s">
        <v>161</v>
      </c>
      <c r="C137" s="88">
        <v>43932</v>
      </c>
      <c r="D137" s="99">
        <v>0.64583333333333337</v>
      </c>
      <c r="E137" s="87" t="s">
        <v>113</v>
      </c>
      <c r="F137" s="87">
        <v>1</v>
      </c>
      <c r="G137" s="87" t="s">
        <v>78</v>
      </c>
      <c r="H137" s="87">
        <v>0</v>
      </c>
    </row>
    <row r="138" spans="1:8">
      <c r="A138" s="87" t="s">
        <v>128</v>
      </c>
      <c r="B138" s="87" t="s">
        <v>129</v>
      </c>
      <c r="C138" s="88">
        <v>43932</v>
      </c>
      <c r="D138" s="99">
        <v>0.66666666666666663</v>
      </c>
      <c r="E138" s="87" t="s">
        <v>118</v>
      </c>
      <c r="F138" s="87">
        <v>108</v>
      </c>
      <c r="G138" s="87" t="s">
        <v>180</v>
      </c>
      <c r="H138" s="87" t="s">
        <v>80</v>
      </c>
    </row>
    <row r="139" spans="1:8">
      <c r="A139" s="87" t="s">
        <v>158</v>
      </c>
      <c r="B139" s="87" t="s">
        <v>159</v>
      </c>
      <c r="C139" s="88">
        <v>43932</v>
      </c>
      <c r="D139" s="99">
        <v>0.66666666666666663</v>
      </c>
      <c r="E139" s="87" t="s">
        <v>113</v>
      </c>
      <c r="F139" s="87">
        <v>54</v>
      </c>
      <c r="G139" s="87" t="s">
        <v>78</v>
      </c>
      <c r="H139" s="87" t="s">
        <v>214</v>
      </c>
    </row>
    <row r="140" spans="1:8">
      <c r="A140" s="87" t="s">
        <v>158</v>
      </c>
      <c r="B140" s="87" t="s">
        <v>159</v>
      </c>
      <c r="C140" s="88">
        <v>43932</v>
      </c>
      <c r="D140" s="99">
        <v>0.66666666666666663</v>
      </c>
      <c r="E140" s="87" t="s">
        <v>113</v>
      </c>
      <c r="F140" s="87">
        <v>37</v>
      </c>
      <c r="G140" s="87" t="s">
        <v>78</v>
      </c>
      <c r="H140" s="87">
        <v>0</v>
      </c>
    </row>
    <row r="141" spans="1:8">
      <c r="A141" s="87" t="s">
        <v>242</v>
      </c>
      <c r="B141" s="87" t="s">
        <v>212</v>
      </c>
      <c r="C141" s="88">
        <v>43932</v>
      </c>
      <c r="D141" s="99">
        <v>0.625</v>
      </c>
      <c r="E141" s="87" t="s">
        <v>245</v>
      </c>
      <c r="F141" s="87">
        <v>26</v>
      </c>
      <c r="G141" s="87" t="s">
        <v>214</v>
      </c>
      <c r="H141" s="87">
        <v>0</v>
      </c>
    </row>
    <row r="142" spans="1:8">
      <c r="A142" s="100" t="s">
        <v>162</v>
      </c>
      <c r="B142" s="100" t="s">
        <v>163</v>
      </c>
      <c r="C142" s="101">
        <v>43933</v>
      </c>
      <c r="D142" s="106">
        <v>0.41666666666666669</v>
      </c>
      <c r="E142" s="100" t="s">
        <v>113</v>
      </c>
      <c r="F142" s="100">
        <v>58</v>
      </c>
      <c r="G142" s="100" t="s">
        <v>78</v>
      </c>
      <c r="H142" s="100" t="s">
        <v>199</v>
      </c>
    </row>
    <row r="143" spans="1:8">
      <c r="A143" s="100" t="s">
        <v>162</v>
      </c>
      <c r="B143" s="100" t="s">
        <v>163</v>
      </c>
      <c r="C143" s="101">
        <v>43933</v>
      </c>
      <c r="D143" s="106">
        <v>0.41666666666666669</v>
      </c>
      <c r="E143" s="100" t="s">
        <v>113</v>
      </c>
      <c r="F143" s="100">
        <v>41</v>
      </c>
      <c r="G143" s="100" t="s">
        <v>78</v>
      </c>
      <c r="H143" s="100">
        <v>0</v>
      </c>
    </row>
    <row r="144" spans="1:8">
      <c r="A144" s="100" t="s">
        <v>229</v>
      </c>
      <c r="B144" s="100" t="s">
        <v>189</v>
      </c>
      <c r="C144" s="101">
        <v>43933</v>
      </c>
      <c r="D144" s="106">
        <v>0.45833333333333331</v>
      </c>
      <c r="E144" s="100" t="s">
        <v>114</v>
      </c>
      <c r="F144" s="100">
        <v>92</v>
      </c>
      <c r="G144" s="100" t="s">
        <v>199</v>
      </c>
      <c r="H144" s="100" t="s">
        <v>78</v>
      </c>
    </row>
    <row r="145" spans="1:8">
      <c r="A145" s="100" t="s">
        <v>236</v>
      </c>
      <c r="B145" s="100" t="s">
        <v>206</v>
      </c>
      <c r="C145" s="101">
        <v>43933</v>
      </c>
      <c r="D145" s="106">
        <v>0.45833333333333331</v>
      </c>
      <c r="E145" s="100" t="s">
        <v>113</v>
      </c>
      <c r="F145" s="100">
        <v>38</v>
      </c>
      <c r="G145" s="100" t="s">
        <v>199</v>
      </c>
      <c r="H145" s="100">
        <v>0</v>
      </c>
    </row>
    <row r="146" spans="1:8">
      <c r="A146" s="100" t="s">
        <v>106</v>
      </c>
      <c r="B146" s="100" t="s">
        <v>17</v>
      </c>
      <c r="C146" s="101">
        <v>43933</v>
      </c>
      <c r="D146" s="106">
        <v>0.54166666666666663</v>
      </c>
      <c r="E146" s="100" t="s">
        <v>113</v>
      </c>
      <c r="F146" s="100">
        <v>53</v>
      </c>
      <c r="G146" s="100" t="s">
        <v>72</v>
      </c>
      <c r="H146" s="100" t="s">
        <v>199</v>
      </c>
    </row>
    <row r="147" spans="1:8">
      <c r="A147" s="100" t="s">
        <v>106</v>
      </c>
      <c r="B147" s="100" t="s">
        <v>17</v>
      </c>
      <c r="C147" s="101">
        <v>43933</v>
      </c>
      <c r="D147" s="106">
        <v>0.54166666666666663</v>
      </c>
      <c r="E147" s="100" t="s">
        <v>113</v>
      </c>
      <c r="F147" s="100">
        <v>41</v>
      </c>
      <c r="G147" s="100" t="s">
        <v>72</v>
      </c>
      <c r="H147" s="100">
        <v>0</v>
      </c>
    </row>
    <row r="148" spans="1:8">
      <c r="A148" s="100" t="s">
        <v>217</v>
      </c>
      <c r="B148" s="100" t="s">
        <v>197</v>
      </c>
      <c r="C148" s="101">
        <v>43933</v>
      </c>
      <c r="D148" s="106">
        <v>0.625</v>
      </c>
      <c r="E148" s="100" t="s">
        <v>114</v>
      </c>
      <c r="F148" s="100">
        <v>36</v>
      </c>
      <c r="G148" s="100" t="s">
        <v>199</v>
      </c>
      <c r="H148" s="10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pane ySplit="1" topLeftCell="A2" activePane="bottomLeft" state="frozen"/>
      <selection pane="bottomLeft" activeCell="O11" sqref="O11"/>
    </sheetView>
  </sheetViews>
  <sheetFormatPr defaultRowHeight="12.75"/>
  <cols>
    <col min="1" max="1" width="23.85546875" customWidth="1"/>
    <col min="2" max="11" width="11.42578125" customWidth="1"/>
  </cols>
  <sheetData>
    <row r="1" spans="1:15">
      <c r="A1" s="222"/>
      <c r="B1" s="223">
        <v>44959</v>
      </c>
      <c r="C1" s="223">
        <v>44960</v>
      </c>
      <c r="D1" s="223">
        <v>44963</v>
      </c>
      <c r="E1" s="223">
        <v>44964</v>
      </c>
      <c r="F1" s="223">
        <v>44965</v>
      </c>
      <c r="G1" s="223">
        <v>44966</v>
      </c>
      <c r="H1" s="223">
        <v>44967</v>
      </c>
      <c r="I1" s="223"/>
      <c r="J1" s="223"/>
      <c r="K1" s="224"/>
    </row>
    <row r="2" spans="1:15">
      <c r="A2" s="225"/>
      <c r="B2" s="221" t="s">
        <v>437</v>
      </c>
      <c r="C2" s="221" t="s">
        <v>438</v>
      </c>
      <c r="D2" s="221" t="s">
        <v>434</v>
      </c>
      <c r="E2" s="221" t="s">
        <v>435</v>
      </c>
      <c r="F2" s="221" t="s">
        <v>436</v>
      </c>
      <c r="G2" s="221" t="s">
        <v>437</v>
      </c>
      <c r="H2" s="221" t="s">
        <v>438</v>
      </c>
      <c r="I2" s="221"/>
      <c r="J2" s="221"/>
      <c r="K2" s="226"/>
    </row>
    <row r="3" spans="1:15" ht="27" customHeight="1">
      <c r="A3" s="230" t="s">
        <v>80</v>
      </c>
      <c r="B3" s="35" t="s">
        <v>452</v>
      </c>
      <c r="C3" s="303" t="s">
        <v>451</v>
      </c>
      <c r="D3" s="303"/>
      <c r="E3" s="303"/>
      <c r="F3" s="35"/>
      <c r="G3" s="35" t="s">
        <v>450</v>
      </c>
      <c r="H3" s="35"/>
      <c r="I3" s="35"/>
      <c r="J3" s="35"/>
      <c r="K3" s="315"/>
      <c r="M3">
        <v>2</v>
      </c>
      <c r="O3" s="323">
        <v>7</v>
      </c>
    </row>
    <row r="4" spans="1:15" ht="27" customHeight="1">
      <c r="A4" s="230" t="s">
        <v>79</v>
      </c>
      <c r="B4" s="303" t="s">
        <v>451</v>
      </c>
      <c r="C4" s="303" t="s">
        <v>453</v>
      </c>
      <c r="D4" s="303"/>
      <c r="E4" s="303" t="s">
        <v>449</v>
      </c>
      <c r="F4" s="35"/>
      <c r="G4" s="35"/>
      <c r="H4" s="35"/>
      <c r="I4" s="35"/>
      <c r="J4" s="35"/>
      <c r="K4" s="315"/>
      <c r="L4">
        <v>3</v>
      </c>
      <c r="O4" s="323">
        <v>6</v>
      </c>
    </row>
    <row r="5" spans="1:15" ht="27" customHeight="1">
      <c r="A5" s="230" t="s">
        <v>71</v>
      </c>
      <c r="B5" s="303"/>
      <c r="C5" s="303"/>
      <c r="D5" s="303"/>
      <c r="E5" s="303"/>
      <c r="F5" s="35"/>
      <c r="G5" s="35"/>
      <c r="H5" s="35"/>
      <c r="I5" s="35"/>
      <c r="J5" s="35"/>
      <c r="K5" s="315"/>
    </row>
    <row r="6" spans="1:15" ht="27" customHeight="1">
      <c r="A6" s="230" t="s">
        <v>181</v>
      </c>
      <c r="B6" s="303"/>
      <c r="C6" s="303"/>
      <c r="D6" s="303"/>
      <c r="E6" s="303" t="s">
        <v>451</v>
      </c>
      <c r="F6" s="35" t="s">
        <v>450</v>
      </c>
      <c r="G6" s="35"/>
      <c r="H6" s="35"/>
      <c r="I6" s="35"/>
      <c r="J6" s="35"/>
      <c r="K6" s="315"/>
      <c r="L6">
        <v>2</v>
      </c>
      <c r="M6">
        <v>1</v>
      </c>
      <c r="O6" s="323">
        <v>4</v>
      </c>
    </row>
    <row r="7" spans="1:15" ht="27" customHeight="1">
      <c r="A7" s="230" t="s">
        <v>76</v>
      </c>
      <c r="B7" s="303"/>
      <c r="C7" s="303"/>
      <c r="D7" s="303"/>
      <c r="E7" s="303"/>
      <c r="F7" s="35"/>
      <c r="G7" s="35"/>
      <c r="H7" s="35"/>
      <c r="I7" s="35"/>
      <c r="J7" s="35"/>
      <c r="K7" s="315"/>
    </row>
    <row r="8" spans="1:15" ht="27" customHeight="1">
      <c r="A8" s="230" t="s">
        <v>77</v>
      </c>
      <c r="B8" s="303"/>
      <c r="C8" s="303"/>
      <c r="D8" s="303" t="s">
        <v>451</v>
      </c>
      <c r="E8" s="303" t="s">
        <v>453</v>
      </c>
      <c r="F8" s="303" t="s">
        <v>449</v>
      </c>
      <c r="G8" s="35"/>
      <c r="H8" s="35"/>
      <c r="I8" s="35"/>
      <c r="J8" s="35"/>
      <c r="K8" s="315"/>
      <c r="L8">
        <v>3</v>
      </c>
      <c r="O8" s="323">
        <v>6</v>
      </c>
    </row>
    <row r="9" spans="1:15" ht="27" customHeight="1">
      <c r="A9" s="230" t="s">
        <v>244</v>
      </c>
      <c r="B9" s="303"/>
      <c r="C9" s="35" t="s">
        <v>454</v>
      </c>
      <c r="D9" s="303"/>
      <c r="E9" s="303" t="s">
        <v>451</v>
      </c>
      <c r="F9" s="35"/>
      <c r="G9" s="303" t="s">
        <v>448</v>
      </c>
      <c r="H9" s="35"/>
      <c r="I9" s="35"/>
      <c r="J9" s="35"/>
      <c r="K9" s="315"/>
      <c r="L9">
        <v>3</v>
      </c>
      <c r="M9">
        <v>2</v>
      </c>
      <c r="O9" s="323">
        <v>6</v>
      </c>
    </row>
    <row r="10" spans="1:15" ht="27" customHeight="1">
      <c r="A10" s="230" t="s">
        <v>119</v>
      </c>
      <c r="B10" s="303" t="s">
        <v>453</v>
      </c>
      <c r="C10" s="303"/>
      <c r="D10" s="303" t="s">
        <v>449</v>
      </c>
      <c r="E10" s="35"/>
      <c r="F10" s="35"/>
      <c r="G10" s="35"/>
      <c r="H10" s="35"/>
      <c r="I10" s="35"/>
      <c r="J10" s="35"/>
      <c r="K10" s="315"/>
      <c r="L10">
        <v>2</v>
      </c>
      <c r="O10" s="323">
        <v>4</v>
      </c>
    </row>
    <row r="11" spans="1:15" ht="27" customHeight="1">
      <c r="A11" s="230" t="s">
        <v>73</v>
      </c>
      <c r="B11" s="303" t="s">
        <v>448</v>
      </c>
      <c r="C11" s="303"/>
      <c r="D11" s="303"/>
      <c r="E11" s="303"/>
      <c r="F11" s="303"/>
      <c r="G11" s="303" t="s">
        <v>448</v>
      </c>
      <c r="H11" s="35"/>
      <c r="I11" s="35"/>
      <c r="J11" s="35"/>
      <c r="K11" s="315"/>
      <c r="L11">
        <v>2</v>
      </c>
    </row>
    <row r="12" spans="1:15" ht="27" customHeight="1">
      <c r="A12" s="230" t="s">
        <v>78</v>
      </c>
      <c r="B12" s="303"/>
      <c r="C12" s="303"/>
      <c r="D12" s="35"/>
      <c r="E12" s="303" t="s">
        <v>448</v>
      </c>
      <c r="F12" s="35"/>
      <c r="G12" s="303" t="s">
        <v>448</v>
      </c>
      <c r="H12" s="303" t="s">
        <v>448</v>
      </c>
      <c r="I12" s="35"/>
      <c r="J12" s="35"/>
      <c r="K12" s="315"/>
      <c r="L12">
        <v>3</v>
      </c>
    </row>
    <row r="13" spans="1:15" ht="27" customHeight="1">
      <c r="A13" s="230" t="s">
        <v>112</v>
      </c>
      <c r="B13" s="303"/>
      <c r="C13" s="303" t="s">
        <v>453</v>
      </c>
      <c r="D13" s="303"/>
      <c r="E13" s="303"/>
      <c r="F13" s="303" t="s">
        <v>449</v>
      </c>
      <c r="G13" s="303" t="s">
        <v>451</v>
      </c>
      <c r="H13" s="35"/>
      <c r="I13" s="35"/>
      <c r="J13" s="35"/>
      <c r="K13" s="315"/>
      <c r="L13">
        <v>3</v>
      </c>
      <c r="O13" s="323">
        <v>6</v>
      </c>
    </row>
    <row r="14" spans="1:15" ht="27" customHeight="1">
      <c r="A14" s="230" t="s">
        <v>110</v>
      </c>
      <c r="B14" s="303"/>
      <c r="C14" s="303"/>
      <c r="D14" s="303" t="s">
        <v>448</v>
      </c>
      <c r="E14" s="303"/>
      <c r="F14" s="303"/>
      <c r="G14" s="303"/>
      <c r="H14" s="303"/>
      <c r="I14" s="303"/>
      <c r="J14" s="303"/>
      <c r="K14" s="304"/>
      <c r="L14">
        <v>1</v>
      </c>
    </row>
    <row r="15" spans="1:15" ht="27" customHeight="1">
      <c r="A15" s="230" t="s">
        <v>413</v>
      </c>
      <c r="B15" s="303"/>
      <c r="C15" s="303"/>
      <c r="D15" s="305"/>
      <c r="E15" s="35" t="s">
        <v>454</v>
      </c>
      <c r="F15" s="303"/>
      <c r="G15" s="305" t="s">
        <v>449</v>
      </c>
      <c r="H15" s="303" t="s">
        <v>451</v>
      </c>
      <c r="I15" s="35"/>
      <c r="J15" s="35"/>
      <c r="K15" s="315"/>
      <c r="L15">
        <v>3</v>
      </c>
      <c r="M15">
        <v>2</v>
      </c>
      <c r="O15" s="323">
        <v>7</v>
      </c>
    </row>
    <row r="16" spans="1:15" ht="27" customHeight="1">
      <c r="A16" s="230" t="s">
        <v>201</v>
      </c>
      <c r="B16" s="303"/>
      <c r="C16" s="303" t="s">
        <v>451</v>
      </c>
      <c r="D16" s="303"/>
      <c r="E16" s="303"/>
      <c r="F16" s="35" t="s">
        <v>450</v>
      </c>
      <c r="G16" s="303" t="s">
        <v>451</v>
      </c>
      <c r="H16" s="305"/>
      <c r="I16" s="35"/>
      <c r="J16" s="35"/>
      <c r="K16" s="315"/>
      <c r="L16">
        <v>3</v>
      </c>
      <c r="M16">
        <v>2</v>
      </c>
      <c r="O16" s="323">
        <v>6</v>
      </c>
    </row>
    <row r="17" spans="1:15" ht="27" customHeight="1">
      <c r="A17" s="230" t="s">
        <v>26</v>
      </c>
      <c r="B17" s="303" t="s">
        <v>451</v>
      </c>
      <c r="C17" s="35"/>
      <c r="D17" s="35" t="s">
        <v>448</v>
      </c>
      <c r="E17" s="35"/>
      <c r="F17" s="35"/>
      <c r="G17" s="35"/>
      <c r="H17" s="35"/>
      <c r="I17" s="35"/>
      <c r="J17" s="35"/>
      <c r="K17" s="315"/>
      <c r="L17">
        <v>2</v>
      </c>
      <c r="M17">
        <v>1</v>
      </c>
      <c r="O17" s="323">
        <v>3</v>
      </c>
    </row>
    <row r="18" spans="1:15" ht="27" customHeight="1">
      <c r="A18" s="230" t="s">
        <v>214</v>
      </c>
      <c r="B18" s="303" t="s">
        <v>453</v>
      </c>
      <c r="C18" s="303" t="s">
        <v>453</v>
      </c>
      <c r="D18" s="303" t="s">
        <v>449</v>
      </c>
      <c r="E18" s="35"/>
      <c r="F18" s="35"/>
      <c r="G18" s="35"/>
      <c r="H18" s="303" t="s">
        <v>448</v>
      </c>
      <c r="I18" s="35"/>
      <c r="J18" s="35"/>
      <c r="K18" s="315"/>
      <c r="L18">
        <v>4</v>
      </c>
      <c r="O18" s="323">
        <v>7</v>
      </c>
    </row>
    <row r="19" spans="1:15" ht="27" customHeight="1">
      <c r="A19" s="230" t="s">
        <v>246</v>
      </c>
      <c r="B19" s="303"/>
      <c r="C19" s="303"/>
      <c r="D19" s="303" t="s">
        <v>449</v>
      </c>
      <c r="E19" s="35"/>
      <c r="F19" s="35" t="s">
        <v>454</v>
      </c>
      <c r="G19" s="35"/>
      <c r="H19" s="303" t="s">
        <v>451</v>
      </c>
      <c r="I19" s="35"/>
      <c r="J19" s="35"/>
      <c r="K19" s="315"/>
      <c r="L19">
        <v>3</v>
      </c>
      <c r="M19">
        <v>2</v>
      </c>
      <c r="O19" s="323">
        <v>7</v>
      </c>
    </row>
    <row r="20" spans="1:15" ht="27" customHeight="1">
      <c r="A20" s="230" t="s">
        <v>111</v>
      </c>
      <c r="B20" s="303"/>
      <c r="C20" s="303"/>
      <c r="D20" s="303"/>
      <c r="E20" s="303" t="s">
        <v>451</v>
      </c>
      <c r="F20" s="303"/>
      <c r="G20" s="303" t="s">
        <v>451</v>
      </c>
      <c r="H20" s="35"/>
      <c r="I20" s="35"/>
      <c r="J20" s="35"/>
      <c r="K20" s="315"/>
      <c r="L20">
        <v>2</v>
      </c>
      <c r="O20" s="323">
        <v>4</v>
      </c>
    </row>
    <row r="21" spans="1:15" ht="27" customHeight="1">
      <c r="A21" s="230" t="s">
        <v>200</v>
      </c>
      <c r="B21" s="303"/>
      <c r="C21" s="303"/>
      <c r="D21" s="35" t="s">
        <v>452</v>
      </c>
      <c r="E21" s="303"/>
      <c r="F21" s="303" t="s">
        <v>449</v>
      </c>
      <c r="G21" s="303" t="s">
        <v>451</v>
      </c>
      <c r="H21" s="35"/>
      <c r="I21" s="35"/>
      <c r="J21" s="35"/>
      <c r="K21" s="315"/>
      <c r="L21">
        <v>3</v>
      </c>
      <c r="M21">
        <v>2</v>
      </c>
      <c r="O21" s="323">
        <v>6</v>
      </c>
    </row>
    <row r="22" spans="1:15" ht="13.5" thickBot="1">
      <c r="A22" s="227"/>
      <c r="B22" s="228"/>
      <c r="C22" s="228"/>
      <c r="D22" s="228"/>
      <c r="E22" s="228"/>
      <c r="F22" s="228"/>
      <c r="G22" s="228"/>
      <c r="H22" s="228"/>
      <c r="I22" s="228"/>
      <c r="J22" s="228"/>
      <c r="K22" s="229"/>
    </row>
  </sheetData>
  <phoneticPr fontId="25" type="noConversion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R81"/>
  <sheetViews>
    <sheetView zoomScaleNormal="100" zoomScaleSheetLayoutView="100" workbookViewId="0">
      <selection activeCell="D38" sqref="D38"/>
    </sheetView>
  </sheetViews>
  <sheetFormatPr defaultColWidth="9.140625" defaultRowHeight="15"/>
  <cols>
    <col min="1" max="1" width="2.28515625" style="94" customWidth="1"/>
    <col min="2" max="2" width="8.7109375" style="94" customWidth="1"/>
    <col min="3" max="3" width="32.140625" style="94" customWidth="1"/>
    <col min="4" max="4" width="10.28515625" style="94" customWidth="1"/>
    <col min="5" max="5" width="8.42578125" style="95" customWidth="1"/>
    <col min="6" max="6" width="8.5703125" style="95" customWidth="1"/>
    <col min="7" max="7" width="6.85546875" style="95" customWidth="1"/>
    <col min="8" max="8" width="39.7109375" style="94" bestFit="1" customWidth="1"/>
    <col min="9" max="10" width="39.7109375" style="94" hidden="1" customWidth="1"/>
    <col min="11" max="11" width="32.140625" style="94" hidden="1" customWidth="1"/>
    <col min="12" max="12" width="10.85546875" style="94" hidden="1" customWidth="1"/>
    <col min="13" max="13" width="42.5703125" style="94" hidden="1" customWidth="1"/>
    <col min="14" max="16" width="9.140625" style="94"/>
    <col min="17" max="17" width="38.5703125" style="94" customWidth="1"/>
    <col min="18" max="18" width="52.85546875" style="94" customWidth="1"/>
    <col min="19" max="16384" width="9.140625" style="94"/>
  </cols>
  <sheetData>
    <row r="1" spans="2:18" ht="8.25" customHeight="1"/>
    <row r="2" spans="2:18" ht="8.25" customHeight="1"/>
    <row r="3" spans="2:18">
      <c r="B3" s="394" t="s">
        <v>11</v>
      </c>
      <c r="C3" s="394"/>
      <c r="D3" s="394"/>
      <c r="E3" s="394"/>
      <c r="F3" s="394"/>
      <c r="G3" s="394"/>
      <c r="H3" s="394"/>
      <c r="I3" s="394"/>
      <c r="N3" s="139"/>
      <c r="O3" s="140"/>
      <c r="P3" s="140"/>
      <c r="Q3" s="140"/>
      <c r="R3" s="139"/>
    </row>
    <row r="4" spans="2:18">
      <c r="B4" s="394" t="s">
        <v>12</v>
      </c>
      <c r="C4" s="394"/>
      <c r="D4" s="394"/>
      <c r="E4" s="394"/>
      <c r="F4" s="394"/>
      <c r="G4" s="394"/>
      <c r="H4" s="394"/>
      <c r="I4" s="394"/>
      <c r="N4" s="139"/>
      <c r="O4" s="140"/>
      <c r="P4" s="140"/>
      <c r="Q4" s="140"/>
      <c r="R4" s="139"/>
    </row>
    <row r="5" spans="2:18" ht="12.75" customHeight="1">
      <c r="B5" s="394" t="s">
        <v>414</v>
      </c>
      <c r="C5" s="394"/>
      <c r="D5" s="394"/>
      <c r="E5" s="394"/>
      <c r="F5" s="394"/>
      <c r="G5" s="394"/>
      <c r="H5" s="394"/>
      <c r="I5" s="394"/>
      <c r="N5" s="139"/>
      <c r="O5" s="140"/>
      <c r="P5" s="140"/>
      <c r="Q5" s="140"/>
      <c r="R5" s="139"/>
    </row>
    <row r="6" spans="2:18">
      <c r="B6" s="394" t="s">
        <v>446</v>
      </c>
      <c r="C6" s="394"/>
      <c r="D6" s="394"/>
      <c r="E6" s="394"/>
      <c r="F6" s="394"/>
      <c r="G6" s="394"/>
      <c r="H6" s="394"/>
      <c r="I6" s="394"/>
      <c r="N6" s="139"/>
      <c r="O6" s="140"/>
      <c r="P6" s="140"/>
      <c r="Q6" s="140"/>
      <c r="R6" s="139"/>
    </row>
    <row r="7" spans="2:18" ht="15" customHeight="1">
      <c r="B7" s="394" t="s">
        <v>445</v>
      </c>
      <c r="C7" s="394"/>
      <c r="D7" s="394"/>
      <c r="E7" s="394"/>
      <c r="F7" s="394"/>
      <c r="G7" s="394"/>
      <c r="H7" s="394"/>
      <c r="I7" s="394"/>
      <c r="N7" s="139"/>
      <c r="O7" s="140"/>
      <c r="P7" s="140"/>
      <c r="Q7" s="140"/>
      <c r="R7" s="139"/>
    </row>
    <row r="8" spans="2:18" ht="6.75" customHeight="1">
      <c r="N8" s="139"/>
      <c r="O8" s="140"/>
      <c r="P8" s="140"/>
      <c r="Q8" s="140"/>
      <c r="R8" s="139"/>
    </row>
    <row r="9" spans="2:18" ht="15.75" thickBot="1">
      <c r="B9" s="395" t="s">
        <v>411</v>
      </c>
      <c r="C9" s="395"/>
      <c r="D9" s="395"/>
      <c r="E9" s="395"/>
      <c r="F9" s="395"/>
      <c r="G9" s="395"/>
      <c r="H9" s="395"/>
      <c r="I9" s="395"/>
      <c r="N9" s="139"/>
      <c r="O9" s="140"/>
      <c r="P9" s="140"/>
      <c r="Q9" s="140"/>
      <c r="R9" s="139"/>
    </row>
    <row r="10" spans="2:18" ht="30" customHeight="1" thickBot="1">
      <c r="B10" s="123" t="s">
        <v>23</v>
      </c>
      <c r="C10" s="128" t="s">
        <v>0</v>
      </c>
      <c r="D10" s="128" t="s">
        <v>8</v>
      </c>
      <c r="E10" s="128" t="s">
        <v>1</v>
      </c>
      <c r="F10" s="128" t="s">
        <v>9</v>
      </c>
      <c r="G10" s="128" t="s">
        <v>25</v>
      </c>
      <c r="H10" s="124" t="s">
        <v>34</v>
      </c>
      <c r="I10" s="141" t="s">
        <v>390</v>
      </c>
      <c r="J10" s="141" t="s">
        <v>391</v>
      </c>
      <c r="K10" s="141" t="s">
        <v>392</v>
      </c>
      <c r="L10" s="142" t="s">
        <v>393</v>
      </c>
      <c r="N10" s="139"/>
      <c r="O10" s="140"/>
      <c r="P10" s="140"/>
      <c r="Q10" s="140"/>
      <c r="R10" s="139"/>
    </row>
    <row r="11" spans="2:18" s="243" customFormat="1" ht="17.25" hidden="1" customHeight="1">
      <c r="B11" s="143" t="s">
        <v>278</v>
      </c>
      <c r="C11" s="245" t="s">
        <v>279</v>
      </c>
      <c r="D11" s="279">
        <v>44960</v>
      </c>
      <c r="E11" s="280">
        <v>0.5</v>
      </c>
      <c r="F11" s="240" t="s">
        <v>429</v>
      </c>
      <c r="G11" s="240">
        <v>80</v>
      </c>
      <c r="H11" s="245" t="s">
        <v>112</v>
      </c>
      <c r="I11" s="243" t="s">
        <v>80</v>
      </c>
      <c r="J11" s="245"/>
      <c r="K11" s="179"/>
      <c r="L11" s="242"/>
      <c r="M11" s="243" t="s">
        <v>71</v>
      </c>
      <c r="N11" s="253"/>
      <c r="O11" s="256"/>
      <c r="P11" s="256"/>
      <c r="Q11" s="256"/>
      <c r="R11" s="253"/>
    </row>
    <row r="12" spans="2:18" s="243" customFormat="1" ht="17.25" hidden="1" customHeight="1">
      <c r="B12" s="341" t="s">
        <v>281</v>
      </c>
      <c r="C12" s="352" t="s">
        <v>282</v>
      </c>
      <c r="D12" s="342">
        <v>44963</v>
      </c>
      <c r="E12" s="353">
        <v>0.375</v>
      </c>
      <c r="F12" s="286" t="s">
        <v>429</v>
      </c>
      <c r="G12" s="287">
        <v>109</v>
      </c>
      <c r="H12" s="278" t="s">
        <v>110</v>
      </c>
      <c r="I12" s="243" t="s">
        <v>214</v>
      </c>
      <c r="J12" s="243" t="s">
        <v>119</v>
      </c>
      <c r="K12" s="179"/>
      <c r="L12" s="242"/>
      <c r="M12" s="243" t="s">
        <v>73</v>
      </c>
      <c r="N12" s="253"/>
      <c r="O12" s="256"/>
      <c r="P12" s="256"/>
      <c r="Q12" s="256"/>
      <c r="R12" s="253"/>
    </row>
    <row r="13" spans="2:18" s="243" customFormat="1" ht="17.25" customHeight="1">
      <c r="B13" s="190" t="s">
        <v>287</v>
      </c>
      <c r="C13" s="354" t="s">
        <v>252</v>
      </c>
      <c r="D13" s="377">
        <v>44984</v>
      </c>
      <c r="E13" s="355">
        <v>0.41666666666666669</v>
      </c>
      <c r="F13" s="356" t="s">
        <v>429</v>
      </c>
      <c r="G13" s="274"/>
      <c r="H13" s="276" t="s">
        <v>111</v>
      </c>
      <c r="I13" s="309"/>
      <c r="J13" s="179"/>
      <c r="K13" s="179"/>
      <c r="L13" s="242"/>
      <c r="M13" s="243" t="s">
        <v>80</v>
      </c>
      <c r="N13" s="253"/>
      <c r="O13" s="256"/>
      <c r="P13" s="256"/>
      <c r="Q13" s="256"/>
      <c r="R13" s="253"/>
    </row>
    <row r="14" spans="2:18" s="243" customFormat="1" ht="17.25" hidden="1" customHeight="1">
      <c r="B14" s="147" t="s">
        <v>283</v>
      </c>
      <c r="C14" s="281" t="s">
        <v>284</v>
      </c>
      <c r="D14" s="326">
        <v>44960</v>
      </c>
      <c r="E14" s="327">
        <v>0.375</v>
      </c>
      <c r="F14" s="325"/>
      <c r="G14" s="241"/>
      <c r="H14" s="242" t="s">
        <v>80</v>
      </c>
      <c r="I14" s="243" t="s">
        <v>79</v>
      </c>
      <c r="J14" s="243" t="s">
        <v>214</v>
      </c>
      <c r="K14" s="243" t="s">
        <v>244</v>
      </c>
      <c r="L14" s="242"/>
      <c r="M14" s="243" t="s">
        <v>244</v>
      </c>
      <c r="N14" s="253"/>
      <c r="O14" s="256"/>
      <c r="P14" s="256"/>
      <c r="Q14" s="256"/>
      <c r="R14" s="253"/>
    </row>
    <row r="15" spans="2:18" s="243" customFormat="1" ht="17.25" customHeight="1">
      <c r="B15" s="147" t="s">
        <v>280</v>
      </c>
      <c r="C15" s="281" t="s">
        <v>250</v>
      </c>
      <c r="D15" s="326">
        <v>44985</v>
      </c>
      <c r="E15" s="327">
        <v>0.375</v>
      </c>
      <c r="F15" s="325" t="s">
        <v>429</v>
      </c>
      <c r="G15" s="241"/>
      <c r="H15" s="242" t="s">
        <v>71</v>
      </c>
      <c r="I15" s="243" t="s">
        <v>77</v>
      </c>
      <c r="J15" s="179"/>
      <c r="K15" s="179"/>
      <c r="L15" s="242"/>
      <c r="M15" s="243" t="s">
        <v>77</v>
      </c>
      <c r="N15" s="253"/>
      <c r="O15" s="256"/>
      <c r="P15" s="256"/>
      <c r="Q15" s="256"/>
      <c r="R15" s="253"/>
    </row>
    <row r="16" spans="2:18" s="243" customFormat="1" ht="17.25" hidden="1" customHeight="1">
      <c r="B16" s="147" t="s">
        <v>285</v>
      </c>
      <c r="C16" s="281" t="s">
        <v>247</v>
      </c>
      <c r="D16" s="326">
        <v>44959</v>
      </c>
      <c r="E16" s="327">
        <v>0.375</v>
      </c>
      <c r="F16" s="325"/>
      <c r="G16" s="241"/>
      <c r="H16" s="242" t="s">
        <v>26</v>
      </c>
      <c r="I16" s="243" t="s">
        <v>214</v>
      </c>
      <c r="J16" s="243" t="s">
        <v>80</v>
      </c>
      <c r="K16" s="179"/>
      <c r="L16" s="242"/>
      <c r="M16" s="243" t="s">
        <v>79</v>
      </c>
      <c r="N16" s="253"/>
      <c r="O16" s="256"/>
      <c r="P16" s="256"/>
      <c r="Q16" s="256"/>
      <c r="R16" s="253"/>
    </row>
    <row r="17" spans="2:18" s="243" customFormat="1" ht="17.25" customHeight="1">
      <c r="B17" s="147" t="s">
        <v>286</v>
      </c>
      <c r="C17" s="281" t="s">
        <v>256</v>
      </c>
      <c r="D17" s="326">
        <v>44986</v>
      </c>
      <c r="E17" s="327">
        <v>0.375</v>
      </c>
      <c r="F17" s="325" t="s">
        <v>429</v>
      </c>
      <c r="G17" s="241"/>
      <c r="H17" s="242" t="s">
        <v>244</v>
      </c>
      <c r="I17" s="243" t="s">
        <v>200</v>
      </c>
      <c r="J17" s="243" t="s">
        <v>112</v>
      </c>
      <c r="K17" s="179"/>
      <c r="L17" s="242"/>
      <c r="M17" s="243" t="s">
        <v>76</v>
      </c>
      <c r="N17" s="253"/>
      <c r="O17" s="256"/>
      <c r="P17" s="256"/>
      <c r="Q17" s="256"/>
      <c r="R17" s="253"/>
    </row>
    <row r="18" spans="2:18" s="243" customFormat="1" ht="17.25" customHeight="1">
      <c r="B18" s="147" t="s">
        <v>288</v>
      </c>
      <c r="C18" s="281" t="s">
        <v>258</v>
      </c>
      <c r="D18" s="326">
        <v>44986</v>
      </c>
      <c r="E18" s="327">
        <v>0.45833333333333331</v>
      </c>
      <c r="F18" s="325" t="s">
        <v>429</v>
      </c>
      <c r="G18" s="241"/>
      <c r="H18" s="242" t="s">
        <v>76</v>
      </c>
      <c r="I18" s="309"/>
      <c r="J18" s="179"/>
      <c r="K18" s="179"/>
      <c r="L18" s="242"/>
      <c r="M18" s="243" t="s">
        <v>119</v>
      </c>
      <c r="N18" s="253"/>
      <c r="O18" s="256"/>
      <c r="P18" s="256"/>
      <c r="Q18" s="256"/>
      <c r="R18" s="253"/>
    </row>
    <row r="19" spans="2:18" s="243" customFormat="1" ht="21" customHeight="1" thickBot="1">
      <c r="B19" s="153" t="s">
        <v>281</v>
      </c>
      <c r="C19" s="357" t="s">
        <v>282</v>
      </c>
      <c r="D19" s="249">
        <v>44987</v>
      </c>
      <c r="E19" s="302">
        <v>0.375</v>
      </c>
      <c r="F19" s="250" t="s">
        <v>429</v>
      </c>
      <c r="G19" s="250"/>
      <c r="H19" s="339" t="s">
        <v>110</v>
      </c>
      <c r="I19" s="94"/>
      <c r="J19" s="94"/>
      <c r="K19" s="94"/>
      <c r="L19" s="160"/>
      <c r="M19" s="243" t="s">
        <v>181</v>
      </c>
    </row>
    <row r="20" spans="2:18" s="243" customFormat="1" ht="21" customHeight="1" thickBot="1">
      <c r="B20" s="393" t="s">
        <v>412</v>
      </c>
      <c r="C20" s="393"/>
      <c r="D20" s="393"/>
      <c r="E20" s="393"/>
      <c r="F20" s="393"/>
      <c r="G20" s="393"/>
      <c r="H20" s="393"/>
      <c r="I20" s="393"/>
      <c r="J20" s="94"/>
      <c r="K20" s="94"/>
      <c r="L20" s="160"/>
      <c r="M20" s="243" t="s">
        <v>78</v>
      </c>
    </row>
    <row r="21" spans="2:18" s="243" customFormat="1" ht="30.75" thickBot="1">
      <c r="B21" s="199" t="s">
        <v>24</v>
      </c>
      <c r="C21" s="200" t="s">
        <v>0</v>
      </c>
      <c r="D21" s="201" t="s">
        <v>8</v>
      </c>
      <c r="E21" s="201" t="s">
        <v>1</v>
      </c>
      <c r="F21" s="201" t="s">
        <v>2</v>
      </c>
      <c r="G21" s="201" t="s">
        <v>25</v>
      </c>
      <c r="H21" s="270" t="s">
        <v>34</v>
      </c>
      <c r="I21" s="300" t="s">
        <v>390</v>
      </c>
      <c r="J21" s="141" t="s">
        <v>391</v>
      </c>
      <c r="K21" s="141" t="s">
        <v>392</v>
      </c>
      <c r="L21" s="142" t="s">
        <v>393</v>
      </c>
      <c r="M21" s="243" t="s">
        <v>112</v>
      </c>
      <c r="N21" s="253"/>
      <c r="O21" s="256"/>
      <c r="P21" s="256"/>
      <c r="Q21" s="256"/>
      <c r="R21" s="253"/>
    </row>
    <row r="22" spans="2:18">
      <c r="B22" s="190" t="s">
        <v>296</v>
      </c>
      <c r="C22" s="271" t="s">
        <v>297</v>
      </c>
      <c r="D22" s="377">
        <v>44984</v>
      </c>
      <c r="E22" s="355">
        <v>0.54166666666666663</v>
      </c>
      <c r="F22" s="356" t="s">
        <v>429</v>
      </c>
      <c r="G22" s="274"/>
      <c r="H22" s="301" t="s">
        <v>181</v>
      </c>
      <c r="I22" s="243" t="s">
        <v>77</v>
      </c>
      <c r="J22" s="275"/>
      <c r="K22" s="271"/>
      <c r="L22" s="276"/>
      <c r="M22" s="94" t="s">
        <v>110</v>
      </c>
    </row>
    <row r="23" spans="2:18" s="243" customFormat="1" ht="17.25" customHeight="1">
      <c r="B23" s="147" t="s">
        <v>293</v>
      </c>
      <c r="C23" s="179" t="s">
        <v>294</v>
      </c>
      <c r="D23" s="326">
        <v>44984</v>
      </c>
      <c r="E23" s="327">
        <v>0.66666666666666663</v>
      </c>
      <c r="F23" s="325" t="s">
        <v>429</v>
      </c>
      <c r="G23" s="241"/>
      <c r="H23" s="299" t="s">
        <v>244</v>
      </c>
      <c r="I23" s="94" t="s">
        <v>111</v>
      </c>
      <c r="J23" s="277"/>
      <c r="K23" s="245"/>
      <c r="L23" s="242"/>
      <c r="M23" s="243" t="s">
        <v>246</v>
      </c>
    </row>
    <row r="24" spans="2:18">
      <c r="B24" s="152" t="s">
        <v>301</v>
      </c>
      <c r="C24" s="179" t="s">
        <v>129</v>
      </c>
      <c r="D24" s="326">
        <v>44985</v>
      </c>
      <c r="E24" s="327">
        <v>0.54166666666666663</v>
      </c>
      <c r="F24" s="325" t="s">
        <v>429</v>
      </c>
      <c r="G24" s="241"/>
      <c r="H24" s="242" t="s">
        <v>112</v>
      </c>
      <c r="I24" s="243" t="s">
        <v>201</v>
      </c>
      <c r="J24" s="263"/>
      <c r="K24" s="278"/>
      <c r="L24" s="242"/>
      <c r="M24" s="94" t="s">
        <v>111</v>
      </c>
    </row>
    <row r="25" spans="2:18">
      <c r="B25" s="147" t="s">
        <v>304</v>
      </c>
      <c r="C25" s="162" t="s">
        <v>305</v>
      </c>
      <c r="D25" s="326">
        <v>44985</v>
      </c>
      <c r="E25" s="327">
        <v>0.66666666666666663</v>
      </c>
      <c r="F25" s="325" t="s">
        <v>429</v>
      </c>
      <c r="G25" s="241"/>
      <c r="H25" s="299" t="s">
        <v>112</v>
      </c>
      <c r="I25" s="243" t="s">
        <v>246</v>
      </c>
      <c r="J25" s="277"/>
      <c r="K25" s="179"/>
      <c r="L25" s="242"/>
      <c r="M25" s="94" t="s">
        <v>26</v>
      </c>
    </row>
    <row r="26" spans="2:18" s="243" customFormat="1" ht="17.25" customHeight="1">
      <c r="B26" s="147" t="s">
        <v>302</v>
      </c>
      <c r="C26" s="162" t="s">
        <v>303</v>
      </c>
      <c r="D26" s="326">
        <v>44986</v>
      </c>
      <c r="E26" s="327">
        <v>0.54166666666666663</v>
      </c>
      <c r="F26" s="325" t="s">
        <v>429</v>
      </c>
      <c r="G26" s="241"/>
      <c r="H26" s="299" t="s">
        <v>78</v>
      </c>
      <c r="I26" s="243" t="s">
        <v>112</v>
      </c>
      <c r="J26" s="277"/>
      <c r="K26" s="179"/>
      <c r="L26" s="242"/>
    </row>
    <row r="27" spans="2:18" s="243" customFormat="1" ht="17.25" customHeight="1">
      <c r="B27" s="147" t="s">
        <v>298</v>
      </c>
      <c r="C27" s="179" t="s">
        <v>265</v>
      </c>
      <c r="D27" s="326">
        <v>44986</v>
      </c>
      <c r="E27" s="327">
        <v>0.625</v>
      </c>
      <c r="F27" s="325" t="s">
        <v>429</v>
      </c>
      <c r="G27" s="241"/>
      <c r="H27" s="299" t="s">
        <v>76</v>
      </c>
      <c r="I27" s="321"/>
      <c r="J27" s="277"/>
      <c r="K27" s="179"/>
      <c r="L27" s="242"/>
    </row>
    <row r="28" spans="2:18" s="243" customFormat="1" ht="17.25" customHeight="1">
      <c r="B28" s="152" t="s">
        <v>291</v>
      </c>
      <c r="C28" s="179" t="s">
        <v>292</v>
      </c>
      <c r="D28" s="326">
        <v>44986</v>
      </c>
      <c r="E28" s="327">
        <v>0.66666666666666663</v>
      </c>
      <c r="F28" s="325" t="s">
        <v>429</v>
      </c>
      <c r="G28" s="241"/>
      <c r="H28" s="299" t="s">
        <v>244</v>
      </c>
      <c r="I28" s="94" t="s">
        <v>111</v>
      </c>
      <c r="J28" s="277"/>
      <c r="K28" s="179"/>
      <c r="L28" s="242"/>
    </row>
    <row r="29" spans="2:18" s="243" customFormat="1" ht="17.25" hidden="1" customHeight="1">
      <c r="B29" s="147" t="s">
        <v>295</v>
      </c>
      <c r="C29" s="179" t="s">
        <v>149</v>
      </c>
      <c r="D29" s="238">
        <v>44959</v>
      </c>
      <c r="E29" s="272">
        <v>0.54166666666666663</v>
      </c>
      <c r="F29" s="241"/>
      <c r="G29" s="241">
        <v>76</v>
      </c>
      <c r="H29" s="242" t="s">
        <v>79</v>
      </c>
      <c r="I29" s="243" t="s">
        <v>80</v>
      </c>
      <c r="J29" s="243" t="s">
        <v>214</v>
      </c>
      <c r="K29" s="248"/>
      <c r="L29" s="251"/>
      <c r="M29" s="243" t="s">
        <v>214</v>
      </c>
    </row>
    <row r="30" spans="2:18" s="243" customFormat="1" ht="17.25" customHeight="1" thickBot="1">
      <c r="B30" s="358" t="s">
        <v>289</v>
      </c>
      <c r="C30" s="337" t="s">
        <v>290</v>
      </c>
      <c r="D30" s="249">
        <v>44987</v>
      </c>
      <c r="E30" s="302">
        <v>0.54166666666666663</v>
      </c>
      <c r="F30" s="250" t="s">
        <v>429</v>
      </c>
      <c r="G30" s="250"/>
      <c r="H30" s="359" t="s">
        <v>110</v>
      </c>
      <c r="I30" s="237"/>
      <c r="J30" s="94"/>
      <c r="K30" s="94"/>
      <c r="L30" s="94"/>
      <c r="M30" s="243" t="s">
        <v>201</v>
      </c>
    </row>
    <row r="31" spans="2:18" s="243" customFormat="1" ht="17.25" customHeight="1">
      <c r="B31" s="94"/>
      <c r="C31" s="94"/>
      <c r="D31" s="94"/>
      <c r="E31" s="94"/>
      <c r="F31" s="94"/>
      <c r="G31" s="94"/>
      <c r="H31" s="94"/>
      <c r="I31" s="236"/>
      <c r="J31" s="94"/>
      <c r="K31" s="94"/>
      <c r="L31" s="94"/>
      <c r="M31" s="243" t="s">
        <v>413</v>
      </c>
    </row>
    <row r="32" spans="2:18" s="243" customFormat="1" ht="17.25" customHeight="1">
      <c r="B32" s="94"/>
      <c r="C32" s="94"/>
      <c r="D32" s="94"/>
      <c r="E32" s="94"/>
      <c r="F32" s="94"/>
      <c r="G32" s="94"/>
      <c r="H32" s="94"/>
      <c r="I32" s="236"/>
      <c r="J32" s="94"/>
      <c r="K32" s="94"/>
      <c r="L32" s="94"/>
      <c r="M32" s="243" t="s">
        <v>200</v>
      </c>
    </row>
    <row r="33" spans="2:12" s="243" customFormat="1" ht="17.25" customHeight="1">
      <c r="B33" s="94"/>
      <c r="C33" s="94"/>
      <c r="D33" s="94"/>
      <c r="E33" s="94"/>
      <c r="F33" s="94"/>
      <c r="G33" s="94"/>
      <c r="H33" s="94"/>
      <c r="I33" s="236"/>
      <c r="J33" s="94"/>
      <c r="K33" s="94"/>
      <c r="L33" s="94"/>
    </row>
    <row r="34" spans="2:12" s="243" customFormat="1" ht="17.25" hidden="1" customHeight="1" thickBot="1">
      <c r="B34" s="94"/>
      <c r="C34" s="94"/>
      <c r="D34" s="94"/>
      <c r="E34" s="94"/>
      <c r="F34" s="94"/>
      <c r="G34" s="94"/>
      <c r="H34" s="94"/>
      <c r="I34" s="236"/>
      <c r="J34" s="94"/>
      <c r="K34" s="94"/>
      <c r="L34" s="94"/>
    </row>
    <row r="35" spans="2:12">
      <c r="E35" s="94"/>
      <c r="F35" s="94"/>
      <c r="G35" s="94"/>
      <c r="I35" s="236"/>
    </row>
    <row r="36" spans="2:12">
      <c r="E36" s="94"/>
      <c r="F36" s="94"/>
      <c r="G36" s="94"/>
      <c r="I36" s="237"/>
    </row>
    <row r="37" spans="2:12">
      <c r="E37" s="94"/>
      <c r="F37" s="94"/>
      <c r="G37" s="94"/>
    </row>
    <row r="38" spans="2:12">
      <c r="E38" s="94"/>
      <c r="F38" s="94"/>
      <c r="G38" s="94"/>
    </row>
    <row r="39" spans="2:12">
      <c r="E39" s="94"/>
      <c r="F39" s="94"/>
      <c r="G39" s="94"/>
    </row>
    <row r="40" spans="2:12">
      <c r="E40" s="94"/>
      <c r="F40" s="94"/>
      <c r="G40" s="94"/>
    </row>
    <row r="41" spans="2:12">
      <c r="E41" s="94"/>
      <c r="F41" s="94"/>
      <c r="G41" s="94"/>
    </row>
    <row r="42" spans="2:12">
      <c r="E42" s="94"/>
      <c r="F42" s="94"/>
      <c r="G42" s="94"/>
    </row>
    <row r="43" spans="2:12">
      <c r="E43" s="94"/>
      <c r="F43" s="94"/>
      <c r="G43" s="94"/>
    </row>
    <row r="44" spans="2:12">
      <c r="E44" s="94"/>
      <c r="F44" s="94"/>
      <c r="G44" s="94"/>
    </row>
    <row r="45" spans="2:12">
      <c r="E45" s="94"/>
      <c r="F45" s="94"/>
      <c r="G45" s="94"/>
    </row>
    <row r="46" spans="2:12">
      <c r="E46" s="94"/>
      <c r="F46" s="94"/>
      <c r="G46" s="94"/>
    </row>
    <row r="47" spans="2:12">
      <c r="E47" s="94"/>
      <c r="F47" s="94"/>
      <c r="G47" s="94"/>
    </row>
    <row r="48" spans="2:12">
      <c r="E48" s="94"/>
      <c r="F48" s="94"/>
      <c r="G48" s="94"/>
    </row>
    <row r="49" spans="5:7">
      <c r="E49" s="94"/>
      <c r="F49" s="94"/>
      <c r="G49" s="94"/>
    </row>
    <row r="50" spans="5:7">
      <c r="E50" s="94"/>
      <c r="F50" s="94"/>
      <c r="G50" s="94"/>
    </row>
    <row r="51" spans="5:7">
      <c r="E51" s="94"/>
      <c r="F51" s="94"/>
      <c r="G51" s="94"/>
    </row>
    <row r="52" spans="5:7">
      <c r="E52" s="94"/>
      <c r="F52" s="94"/>
      <c r="G52" s="94"/>
    </row>
    <row r="53" spans="5:7">
      <c r="E53" s="94"/>
      <c r="F53" s="94"/>
      <c r="G53" s="94"/>
    </row>
    <row r="54" spans="5:7">
      <c r="E54" s="94"/>
      <c r="F54" s="94"/>
      <c r="G54" s="94"/>
    </row>
    <row r="55" spans="5:7">
      <c r="E55" s="94"/>
      <c r="F55" s="94"/>
      <c r="G55" s="94"/>
    </row>
    <row r="56" spans="5:7">
      <c r="E56" s="94"/>
      <c r="F56" s="94"/>
      <c r="G56" s="94"/>
    </row>
    <row r="57" spans="5:7">
      <c r="E57" s="94"/>
      <c r="F57" s="94"/>
      <c r="G57" s="94"/>
    </row>
    <row r="58" spans="5:7">
      <c r="E58" s="94"/>
      <c r="F58" s="94"/>
      <c r="G58" s="94"/>
    </row>
    <row r="59" spans="5:7">
      <c r="E59" s="94"/>
      <c r="F59" s="94"/>
      <c r="G59" s="94"/>
    </row>
    <row r="60" spans="5:7">
      <c r="E60" s="94"/>
      <c r="F60" s="94"/>
      <c r="G60" s="94"/>
    </row>
    <row r="61" spans="5:7">
      <c r="E61" s="94"/>
      <c r="F61" s="94"/>
      <c r="G61" s="94"/>
    </row>
    <row r="62" spans="5:7">
      <c r="E62" s="94"/>
      <c r="F62" s="94"/>
      <c r="G62" s="94"/>
    </row>
    <row r="63" spans="5:7">
      <c r="E63" s="94"/>
      <c r="F63" s="94"/>
      <c r="G63" s="94"/>
    </row>
    <row r="64" spans="5:7">
      <c r="E64" s="94"/>
      <c r="F64" s="94"/>
      <c r="G64" s="94"/>
    </row>
    <row r="65" spans="5:7">
      <c r="E65" s="94"/>
      <c r="F65" s="94"/>
      <c r="G65" s="94"/>
    </row>
    <row r="66" spans="5:7">
      <c r="E66" s="94"/>
      <c r="F66" s="94"/>
      <c r="G66" s="94"/>
    </row>
    <row r="67" spans="5:7">
      <c r="E67" s="94"/>
      <c r="F67" s="94"/>
      <c r="G67" s="94"/>
    </row>
    <row r="68" spans="5:7">
      <c r="E68" s="94"/>
      <c r="F68" s="94"/>
      <c r="G68" s="94"/>
    </row>
    <row r="69" spans="5:7">
      <c r="E69" s="94"/>
      <c r="F69" s="94"/>
      <c r="G69" s="94"/>
    </row>
    <row r="70" spans="5:7">
      <c r="E70" s="94"/>
      <c r="F70" s="94"/>
      <c r="G70" s="94"/>
    </row>
    <row r="71" spans="5:7">
      <c r="E71" s="94"/>
      <c r="F71" s="94"/>
      <c r="G71" s="94"/>
    </row>
    <row r="72" spans="5:7">
      <c r="E72" s="94"/>
      <c r="F72" s="94"/>
      <c r="G72" s="94"/>
    </row>
    <row r="73" spans="5:7">
      <c r="E73" s="94"/>
      <c r="F73" s="94"/>
      <c r="G73" s="94"/>
    </row>
    <row r="74" spans="5:7">
      <c r="E74" s="94"/>
      <c r="F74" s="94"/>
      <c r="G74" s="94"/>
    </row>
    <row r="75" spans="5:7">
      <c r="E75" s="94"/>
      <c r="F75" s="94"/>
      <c r="G75" s="94"/>
    </row>
    <row r="76" spans="5:7">
      <c r="E76" s="94"/>
      <c r="F76" s="94"/>
      <c r="G76" s="94"/>
    </row>
    <row r="77" spans="5:7">
      <c r="E77" s="94"/>
      <c r="F77" s="94"/>
      <c r="G77" s="94"/>
    </row>
    <row r="78" spans="5:7">
      <c r="E78" s="94"/>
      <c r="F78" s="94"/>
      <c r="G78" s="94"/>
    </row>
    <row r="79" spans="5:7">
      <c r="E79" s="94"/>
      <c r="F79" s="94"/>
      <c r="G79" s="94"/>
    </row>
    <row r="80" spans="5:7">
      <c r="E80" s="94"/>
      <c r="F80" s="94"/>
      <c r="G80" s="94"/>
    </row>
    <row r="81" spans="5:7">
      <c r="E81" s="94"/>
      <c r="F81" s="94"/>
      <c r="G81" s="94"/>
    </row>
  </sheetData>
  <mergeCells count="7">
    <mergeCell ref="B20:I20"/>
    <mergeCell ref="B3:I3"/>
    <mergeCell ref="B4:I4"/>
    <mergeCell ref="B5:I5"/>
    <mergeCell ref="B6:I6"/>
    <mergeCell ref="B7:I7"/>
    <mergeCell ref="B9:I9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J11 J24:K24 J18:L18 K17 J27:J28 L11:L17 K11:K13 K15 K22:L23 K25:L29 H22:H30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/>
  <dimension ref="B1:Q51"/>
  <sheetViews>
    <sheetView zoomScaleNormal="100" zoomScaleSheetLayoutView="100" workbookViewId="0">
      <selection activeCell="E44" sqref="E44"/>
    </sheetView>
  </sheetViews>
  <sheetFormatPr defaultColWidth="9.140625" defaultRowHeight="15"/>
  <cols>
    <col min="1" max="1" width="2.28515625" style="94" customWidth="1"/>
    <col min="2" max="2" width="10.28515625" style="94" customWidth="1"/>
    <col min="3" max="3" width="29.140625" style="94" customWidth="1"/>
    <col min="4" max="4" width="11.5703125" style="94" customWidth="1"/>
    <col min="5" max="5" width="6.7109375" style="95" customWidth="1"/>
    <col min="6" max="6" width="10.7109375" style="95" customWidth="1"/>
    <col min="7" max="7" width="6.85546875" style="95" customWidth="1"/>
    <col min="8" max="8" width="32.140625" style="94" bestFit="1" customWidth="1"/>
    <col min="9" max="10" width="36.42578125" style="94" hidden="1" customWidth="1"/>
    <col min="11" max="12" width="20.140625" style="94" hidden="1" customWidth="1"/>
    <col min="13" max="13" width="67.5703125" style="94" hidden="1" customWidth="1"/>
    <col min="14" max="15" width="9.140625" style="94"/>
    <col min="16" max="16" width="38.5703125" style="94" customWidth="1"/>
    <col min="17" max="17" width="52.85546875" style="94" customWidth="1"/>
    <col min="18" max="16384" width="9.140625" style="94"/>
  </cols>
  <sheetData>
    <row r="1" spans="2:17" ht="6" customHeight="1"/>
    <row r="2" spans="2:17" ht="6" customHeight="1"/>
    <row r="3" spans="2:17">
      <c r="B3" s="396" t="s">
        <v>11</v>
      </c>
      <c r="C3" s="396"/>
      <c r="D3" s="396"/>
      <c r="E3" s="396"/>
      <c r="F3" s="396"/>
      <c r="G3" s="396"/>
      <c r="H3" s="396"/>
      <c r="I3" s="396"/>
      <c r="M3" s="139"/>
      <c r="N3" s="140"/>
      <c r="O3" s="140"/>
      <c r="P3" s="140"/>
      <c r="Q3" s="139"/>
    </row>
    <row r="4" spans="2:17">
      <c r="B4" s="396" t="s">
        <v>12</v>
      </c>
      <c r="C4" s="396"/>
      <c r="D4" s="396"/>
      <c r="E4" s="396"/>
      <c r="F4" s="396"/>
      <c r="G4" s="396"/>
      <c r="H4" s="396"/>
      <c r="I4" s="396"/>
      <c r="M4" s="139"/>
      <c r="N4" s="140"/>
      <c r="O4" s="140"/>
      <c r="P4" s="140"/>
      <c r="Q4" s="139"/>
    </row>
    <row r="5" spans="2:17" ht="12.75" customHeight="1">
      <c r="B5" s="394" t="s">
        <v>414</v>
      </c>
      <c r="C5" s="394"/>
      <c r="D5" s="394"/>
      <c r="E5" s="394"/>
      <c r="F5" s="394"/>
      <c r="G5" s="394"/>
      <c r="H5" s="394"/>
      <c r="I5" s="394"/>
      <c r="M5" s="139"/>
      <c r="N5" s="140"/>
      <c r="O5" s="140"/>
      <c r="P5" s="140"/>
      <c r="Q5" s="139"/>
    </row>
    <row r="6" spans="2:17" ht="15" customHeight="1">
      <c r="B6" s="396" t="s">
        <v>431</v>
      </c>
      <c r="C6" s="396"/>
      <c r="D6" s="396"/>
      <c r="E6" s="396"/>
      <c r="F6" s="396"/>
      <c r="G6" s="396"/>
      <c r="H6" s="396"/>
      <c r="I6" s="396"/>
      <c r="M6" s="139"/>
      <c r="N6" s="140"/>
      <c r="O6" s="140"/>
      <c r="P6" s="140"/>
      <c r="Q6" s="139"/>
    </row>
    <row r="7" spans="2:17" ht="15" customHeight="1">
      <c r="B7" s="394" t="s">
        <v>445</v>
      </c>
      <c r="C7" s="394"/>
      <c r="D7" s="394"/>
      <c r="E7" s="394"/>
      <c r="F7" s="394"/>
      <c r="G7" s="394"/>
      <c r="H7" s="394"/>
      <c r="I7" s="394"/>
      <c r="M7" s="139"/>
      <c r="N7" s="140"/>
      <c r="O7" s="140"/>
      <c r="P7" s="140"/>
      <c r="Q7" s="139"/>
    </row>
    <row r="8" spans="2:17" ht="4.5" customHeight="1">
      <c r="M8" s="139"/>
      <c r="N8" s="140"/>
      <c r="O8" s="140"/>
      <c r="P8" s="140"/>
      <c r="Q8" s="139"/>
    </row>
    <row r="9" spans="2:17" ht="15.75" thickBot="1">
      <c r="B9" s="395" t="s">
        <v>411</v>
      </c>
      <c r="C9" s="395"/>
      <c r="D9" s="395"/>
      <c r="E9" s="395"/>
      <c r="F9" s="395"/>
      <c r="G9" s="395"/>
      <c r="H9" s="395"/>
      <c r="M9" s="139"/>
      <c r="N9" s="140"/>
      <c r="O9" s="140"/>
      <c r="P9" s="140"/>
      <c r="Q9" s="139"/>
    </row>
    <row r="10" spans="2:17" ht="30" customHeight="1" thickBot="1">
      <c r="B10" s="199" t="s">
        <v>23</v>
      </c>
      <c r="C10" s="200" t="s">
        <v>0</v>
      </c>
      <c r="D10" s="201" t="s">
        <v>8</v>
      </c>
      <c r="E10" s="201" t="s">
        <v>1</v>
      </c>
      <c r="F10" s="201" t="s">
        <v>9</v>
      </c>
      <c r="G10" s="201" t="s">
        <v>25</v>
      </c>
      <c r="H10" s="270" t="s">
        <v>34</v>
      </c>
      <c r="I10" s="261" t="s">
        <v>390</v>
      </c>
      <c r="J10" s="202" t="s">
        <v>391</v>
      </c>
      <c r="K10" s="202" t="s">
        <v>392</v>
      </c>
      <c r="L10" s="203" t="s">
        <v>393</v>
      </c>
      <c r="M10" s="139"/>
      <c r="N10" s="140"/>
      <c r="O10" s="140"/>
      <c r="P10" s="140"/>
      <c r="Q10" s="139"/>
    </row>
    <row r="11" spans="2:17" s="243" customFormat="1" ht="19.5" customHeight="1">
      <c r="B11" s="190" t="s">
        <v>310</v>
      </c>
      <c r="C11" s="271" t="s">
        <v>252</v>
      </c>
      <c r="D11" s="377">
        <v>44984</v>
      </c>
      <c r="E11" s="329">
        <v>0.41666666666666669</v>
      </c>
      <c r="F11" s="372" t="s">
        <v>113</v>
      </c>
      <c r="G11" s="306"/>
      <c r="H11" s="276" t="s">
        <v>111</v>
      </c>
      <c r="I11" s="253" t="s">
        <v>244</v>
      </c>
      <c r="J11" s="179"/>
      <c r="K11" s="179"/>
      <c r="L11" s="242"/>
      <c r="M11" s="253" t="s">
        <v>80</v>
      </c>
      <c r="N11" s="256"/>
      <c r="O11" s="256"/>
      <c r="P11" s="256"/>
      <c r="Q11" s="253"/>
    </row>
    <row r="12" spans="2:17" s="243" customFormat="1" ht="19.5" customHeight="1" thickBot="1">
      <c r="B12" s="148" t="s">
        <v>311</v>
      </c>
      <c r="C12" s="162" t="s">
        <v>250</v>
      </c>
      <c r="D12" s="326">
        <v>44985</v>
      </c>
      <c r="E12" s="328">
        <v>0.41666666666666669</v>
      </c>
      <c r="F12" s="373" t="s">
        <v>113</v>
      </c>
      <c r="G12" s="308"/>
      <c r="H12" s="233" t="s">
        <v>71</v>
      </c>
      <c r="I12" s="243" t="s">
        <v>200</v>
      </c>
      <c r="J12" s="162"/>
      <c r="K12" s="162"/>
      <c r="L12" s="233"/>
      <c r="M12" s="253" t="s">
        <v>77</v>
      </c>
      <c r="N12" s="256"/>
      <c r="O12" s="256"/>
      <c r="P12" s="256"/>
      <c r="Q12" s="253"/>
    </row>
    <row r="13" spans="2:17" s="243" customFormat="1" ht="19.5" customHeight="1">
      <c r="B13" s="147" t="s">
        <v>308</v>
      </c>
      <c r="C13" s="179" t="s">
        <v>28</v>
      </c>
      <c r="D13" s="330">
        <v>44985</v>
      </c>
      <c r="E13" s="328">
        <v>0.66666666666666663</v>
      </c>
      <c r="F13" s="374" t="s">
        <v>113</v>
      </c>
      <c r="G13" s="307"/>
      <c r="H13" s="242" t="s">
        <v>246</v>
      </c>
      <c r="I13" s="243" t="s">
        <v>413</v>
      </c>
      <c r="J13" s="271"/>
      <c r="K13" s="271"/>
      <c r="L13" s="276"/>
      <c r="M13" s="243" t="s">
        <v>181</v>
      </c>
    </row>
    <row r="14" spans="2:17" s="243" customFormat="1" ht="19.5" hidden="1" customHeight="1">
      <c r="B14" s="147" t="s">
        <v>306</v>
      </c>
      <c r="C14" s="179" t="s">
        <v>307</v>
      </c>
      <c r="D14" s="330">
        <v>44963</v>
      </c>
      <c r="E14" s="328">
        <v>0.41666666666666669</v>
      </c>
      <c r="F14" s="375"/>
      <c r="G14" s="307"/>
      <c r="H14" s="242" t="s">
        <v>119</v>
      </c>
      <c r="I14" s="243" t="s">
        <v>200</v>
      </c>
      <c r="J14" s="243" t="s">
        <v>26</v>
      </c>
      <c r="K14" s="245"/>
      <c r="L14" s="247"/>
      <c r="M14" s="253" t="s">
        <v>71</v>
      </c>
      <c r="N14" s="256"/>
      <c r="O14" s="256"/>
      <c r="P14" s="256"/>
      <c r="Q14" s="253"/>
    </row>
    <row r="15" spans="2:17" s="243" customFormat="1" ht="19.5" hidden="1" customHeight="1">
      <c r="B15" s="148" t="s">
        <v>314</v>
      </c>
      <c r="C15" s="179" t="s">
        <v>315</v>
      </c>
      <c r="D15" s="330">
        <v>44960</v>
      </c>
      <c r="E15" s="328">
        <v>0.41666666666666669</v>
      </c>
      <c r="F15" s="375"/>
      <c r="G15" s="307"/>
      <c r="H15" s="242" t="s">
        <v>80</v>
      </c>
      <c r="I15" s="94" t="s">
        <v>112</v>
      </c>
      <c r="J15" s="243" t="s">
        <v>214</v>
      </c>
      <c r="K15" s="179"/>
      <c r="L15" s="242"/>
      <c r="M15" s="253" t="s">
        <v>73</v>
      </c>
      <c r="N15" s="256"/>
      <c r="O15" s="256"/>
      <c r="P15" s="256"/>
      <c r="Q15" s="253"/>
    </row>
    <row r="16" spans="2:17" s="243" customFormat="1" ht="19.5" hidden="1" customHeight="1">
      <c r="B16" s="147" t="s">
        <v>309</v>
      </c>
      <c r="C16" s="179" t="s">
        <v>247</v>
      </c>
      <c r="D16" s="330">
        <v>44959</v>
      </c>
      <c r="E16" s="328">
        <v>0.41666666666666669</v>
      </c>
      <c r="F16" s="375"/>
      <c r="G16" s="307"/>
      <c r="H16" s="242" t="s">
        <v>26</v>
      </c>
      <c r="I16" s="243" t="s">
        <v>119</v>
      </c>
      <c r="J16" s="179"/>
      <c r="K16" s="179"/>
      <c r="L16" s="242"/>
      <c r="M16" s="253" t="s">
        <v>79</v>
      </c>
      <c r="N16" s="256"/>
      <c r="O16" s="256"/>
      <c r="P16" s="256"/>
      <c r="Q16" s="253"/>
    </row>
    <row r="17" spans="2:17" s="243" customFormat="1" ht="19.5" hidden="1" customHeight="1">
      <c r="B17" s="147" t="s">
        <v>312</v>
      </c>
      <c r="C17" s="179" t="s">
        <v>27</v>
      </c>
      <c r="D17" s="330">
        <v>44960</v>
      </c>
      <c r="E17" s="328">
        <v>0.5</v>
      </c>
      <c r="F17" s="375"/>
      <c r="G17" s="307"/>
      <c r="H17" s="242" t="s">
        <v>80</v>
      </c>
      <c r="I17" s="312"/>
      <c r="J17" s="179"/>
      <c r="K17" s="179"/>
      <c r="L17" s="242"/>
      <c r="M17" s="243" t="s">
        <v>119</v>
      </c>
    </row>
    <row r="18" spans="2:17" s="243" customFormat="1" ht="19.5" customHeight="1">
      <c r="B18" s="147" t="s">
        <v>316</v>
      </c>
      <c r="C18" s="179" t="s">
        <v>256</v>
      </c>
      <c r="D18" s="326">
        <v>44986</v>
      </c>
      <c r="E18" s="328">
        <v>0.41666666666666669</v>
      </c>
      <c r="F18" s="374" t="s">
        <v>113</v>
      </c>
      <c r="G18" s="307"/>
      <c r="H18" s="242" t="s">
        <v>244</v>
      </c>
      <c r="I18" s="243" t="s">
        <v>201</v>
      </c>
      <c r="J18" s="243" t="s">
        <v>200</v>
      </c>
      <c r="K18" s="179"/>
      <c r="L18" s="242"/>
      <c r="M18" s="253" t="s">
        <v>244</v>
      </c>
      <c r="N18" s="256"/>
      <c r="O18" s="256"/>
      <c r="P18" s="256"/>
      <c r="Q18" s="253"/>
    </row>
    <row r="19" spans="2:17" s="243" customFormat="1" ht="19.5" customHeight="1" thickBot="1">
      <c r="B19" s="147" t="s">
        <v>313</v>
      </c>
      <c r="C19" s="179" t="s">
        <v>258</v>
      </c>
      <c r="D19" s="326">
        <v>44986</v>
      </c>
      <c r="E19" s="328">
        <v>0.45833333333333331</v>
      </c>
      <c r="F19" s="374" t="s">
        <v>113</v>
      </c>
      <c r="G19" s="307"/>
      <c r="H19" s="242" t="s">
        <v>76</v>
      </c>
      <c r="I19" s="243" t="s">
        <v>246</v>
      </c>
      <c r="J19" s="248"/>
      <c r="K19" s="248"/>
      <c r="L19" s="251"/>
      <c r="M19" s="253" t="s">
        <v>76</v>
      </c>
      <c r="N19" s="256"/>
      <c r="O19" s="256"/>
      <c r="P19" s="256"/>
      <c r="Q19" s="253"/>
    </row>
    <row r="20" spans="2:17" s="243" customFormat="1" ht="19.5" customHeight="1" thickBot="1">
      <c r="B20" s="153" t="s">
        <v>306</v>
      </c>
      <c r="C20" s="337" t="s">
        <v>307</v>
      </c>
      <c r="D20" s="360">
        <v>44987</v>
      </c>
      <c r="E20" s="348">
        <v>0.41666666666666669</v>
      </c>
      <c r="F20" s="376" t="s">
        <v>113</v>
      </c>
      <c r="G20" s="337"/>
      <c r="H20" s="339" t="s">
        <v>119</v>
      </c>
      <c r="J20" s="334"/>
      <c r="K20" s="334"/>
      <c r="L20" s="334"/>
      <c r="M20" s="253"/>
      <c r="N20" s="256"/>
      <c r="O20" s="256"/>
      <c r="P20" s="256"/>
      <c r="Q20" s="253"/>
    </row>
    <row r="21" spans="2:17" ht="9" customHeight="1">
      <c r="B21" s="92"/>
      <c r="C21" s="92"/>
      <c r="D21" s="92"/>
      <c r="E21" s="93"/>
      <c r="F21" s="93"/>
      <c r="G21" s="93"/>
      <c r="H21" s="92"/>
      <c r="M21" s="94" t="s">
        <v>78</v>
      </c>
    </row>
    <row r="22" spans="2:17" ht="15.75" thickBot="1">
      <c r="B22" s="393" t="s">
        <v>412</v>
      </c>
      <c r="C22" s="393"/>
      <c r="D22" s="393"/>
      <c r="E22" s="393"/>
      <c r="F22" s="393"/>
      <c r="G22" s="393"/>
      <c r="H22" s="393"/>
      <c r="I22" s="393"/>
      <c r="M22" s="94" t="s">
        <v>112</v>
      </c>
    </row>
    <row r="23" spans="2:17" ht="30.75" thickBot="1">
      <c r="B23" s="132" t="s">
        <v>24</v>
      </c>
      <c r="C23" s="133" t="s">
        <v>0</v>
      </c>
      <c r="D23" s="134" t="s">
        <v>8</v>
      </c>
      <c r="E23" s="134" t="s">
        <v>1</v>
      </c>
      <c r="F23" s="134" t="s">
        <v>2</v>
      </c>
      <c r="G23" s="134" t="s">
        <v>25</v>
      </c>
      <c r="H23" s="124" t="s">
        <v>34</v>
      </c>
      <c r="I23" s="164" t="s">
        <v>390</v>
      </c>
      <c r="J23" s="164" t="s">
        <v>391</v>
      </c>
      <c r="K23" s="164" t="s">
        <v>392</v>
      </c>
      <c r="L23" s="165" t="s">
        <v>393</v>
      </c>
      <c r="M23" s="94" t="s">
        <v>110</v>
      </c>
    </row>
    <row r="24" spans="2:17" s="243" customFormat="1" ht="19.5" hidden="1" customHeight="1">
      <c r="B24" s="213" t="s">
        <v>327</v>
      </c>
      <c r="C24" s="278" t="s">
        <v>328</v>
      </c>
      <c r="D24" s="283">
        <v>44960</v>
      </c>
      <c r="E24" s="361">
        <v>0.58333333333333337</v>
      </c>
      <c r="F24" s="286" t="s">
        <v>113</v>
      </c>
      <c r="G24" s="287">
        <v>54</v>
      </c>
      <c r="H24" s="288" t="s">
        <v>112</v>
      </c>
      <c r="I24" s="313"/>
      <c r="J24" s="288"/>
      <c r="K24" s="289"/>
      <c r="L24" s="290"/>
      <c r="M24" s="243" t="s">
        <v>200</v>
      </c>
    </row>
    <row r="25" spans="2:17" s="243" customFormat="1" ht="19.5" customHeight="1">
      <c r="B25" s="190" t="s">
        <v>325</v>
      </c>
      <c r="C25" s="362" t="s">
        <v>326</v>
      </c>
      <c r="D25" s="377">
        <v>44984</v>
      </c>
      <c r="E25" s="329">
        <v>0.58333333333333337</v>
      </c>
      <c r="F25" s="356" t="s">
        <v>113</v>
      </c>
      <c r="G25" s="274"/>
      <c r="H25" s="363" t="s">
        <v>181</v>
      </c>
      <c r="I25" s="364"/>
      <c r="J25" s="363"/>
      <c r="K25" s="271"/>
      <c r="L25" s="276"/>
      <c r="M25" s="243" t="s">
        <v>246</v>
      </c>
    </row>
    <row r="26" spans="2:17" s="243" customFormat="1" ht="19.5" hidden="1" customHeight="1">
      <c r="B26" s="152" t="s">
        <v>323</v>
      </c>
      <c r="C26" s="179" t="s">
        <v>324</v>
      </c>
      <c r="D26" s="330">
        <v>44959</v>
      </c>
      <c r="E26" s="328">
        <v>0.58333333333333337</v>
      </c>
      <c r="F26" s="325" t="s">
        <v>113</v>
      </c>
      <c r="G26" s="241"/>
      <c r="H26" s="257" t="s">
        <v>119</v>
      </c>
      <c r="I26" s="257" t="s">
        <v>26</v>
      </c>
      <c r="J26" s="257"/>
      <c r="K26" s="179"/>
      <c r="L26" s="242"/>
      <c r="M26" s="243" t="s">
        <v>26</v>
      </c>
    </row>
    <row r="27" spans="2:17" s="243" customFormat="1" ht="19.5" customHeight="1">
      <c r="B27" s="147" t="s">
        <v>321</v>
      </c>
      <c r="C27" s="179" t="s">
        <v>290</v>
      </c>
      <c r="D27" s="326">
        <v>44985</v>
      </c>
      <c r="E27" s="328">
        <v>0.58333333333333337</v>
      </c>
      <c r="F27" s="325" t="s">
        <v>113</v>
      </c>
      <c r="G27" s="241"/>
      <c r="H27" s="291" t="s">
        <v>71</v>
      </c>
      <c r="I27" s="257" t="s">
        <v>246</v>
      </c>
      <c r="J27" s="291"/>
      <c r="K27" s="179"/>
      <c r="L27" s="242"/>
      <c r="M27" s="243" t="s">
        <v>214</v>
      </c>
    </row>
    <row r="28" spans="2:17" s="243" customFormat="1" ht="19.5" customHeight="1">
      <c r="B28" s="147" t="s">
        <v>319</v>
      </c>
      <c r="C28" s="179" t="s">
        <v>320</v>
      </c>
      <c r="D28" s="326">
        <v>44986</v>
      </c>
      <c r="E28" s="328">
        <v>0.58333333333333337</v>
      </c>
      <c r="F28" s="325" t="s">
        <v>113</v>
      </c>
      <c r="G28" s="241"/>
      <c r="H28" s="257" t="s">
        <v>112</v>
      </c>
      <c r="I28" s="257" t="s">
        <v>413</v>
      </c>
      <c r="J28" s="257"/>
      <c r="K28" s="257"/>
      <c r="L28" s="242"/>
      <c r="M28" s="243" t="s">
        <v>111</v>
      </c>
    </row>
    <row r="29" spans="2:17" s="243" customFormat="1" ht="19.5" hidden="1" customHeight="1">
      <c r="B29" s="152" t="s">
        <v>317</v>
      </c>
      <c r="C29" s="179" t="s">
        <v>318</v>
      </c>
      <c r="D29" s="330">
        <v>44963</v>
      </c>
      <c r="E29" s="328">
        <v>0.58333333333333337</v>
      </c>
      <c r="F29" s="325" t="s">
        <v>113</v>
      </c>
      <c r="G29" s="241"/>
      <c r="H29" s="257" t="s">
        <v>119</v>
      </c>
      <c r="I29" s="291" t="s">
        <v>77</v>
      </c>
      <c r="J29" s="257"/>
      <c r="K29" s="179"/>
      <c r="L29" s="242"/>
      <c r="M29" s="243" t="s">
        <v>413</v>
      </c>
    </row>
    <row r="30" spans="2:17" s="243" customFormat="1" ht="19.5" customHeight="1">
      <c r="B30" s="147" t="s">
        <v>322</v>
      </c>
      <c r="C30" s="179" t="s">
        <v>29</v>
      </c>
      <c r="D30" s="326">
        <v>44986</v>
      </c>
      <c r="E30" s="327">
        <v>0.66666666666666663</v>
      </c>
      <c r="F30" s="325" t="s">
        <v>113</v>
      </c>
      <c r="G30" s="241"/>
      <c r="H30" s="291" t="s">
        <v>76</v>
      </c>
      <c r="I30" s="322"/>
      <c r="J30" s="291"/>
      <c r="K30" s="179"/>
      <c r="L30" s="242"/>
      <c r="M30" s="243" t="s">
        <v>201</v>
      </c>
    </row>
    <row r="31" spans="2:17" s="243" customFormat="1" ht="19.5" hidden="1" customHeight="1">
      <c r="B31" s="148" t="s">
        <v>15</v>
      </c>
      <c r="C31" s="149" t="s">
        <v>16</v>
      </c>
      <c r="D31" s="390">
        <v>44961</v>
      </c>
      <c r="E31" s="391" t="s">
        <v>447</v>
      </c>
      <c r="F31" s="391"/>
      <c r="G31" s="391"/>
      <c r="H31" s="391"/>
      <c r="I31" s="391"/>
      <c r="J31" s="391"/>
      <c r="K31" s="391"/>
      <c r="L31" s="392"/>
    </row>
    <row r="32" spans="2:17" s="243" customFormat="1" ht="19.5" hidden="1" customHeight="1">
      <c r="B32" s="148" t="s">
        <v>18</v>
      </c>
      <c r="C32" s="149" t="s">
        <v>19</v>
      </c>
      <c r="D32" s="390"/>
      <c r="E32" s="391"/>
      <c r="F32" s="391"/>
      <c r="G32" s="391"/>
      <c r="H32" s="391"/>
      <c r="I32" s="391"/>
      <c r="J32" s="391"/>
      <c r="K32" s="391"/>
      <c r="L32" s="392"/>
    </row>
    <row r="33" spans="2:12" s="243" customFormat="1" ht="19.5" hidden="1" customHeight="1" thickBot="1">
      <c r="B33" s="148" t="s">
        <v>20</v>
      </c>
      <c r="C33" s="149" t="s">
        <v>21</v>
      </c>
      <c r="D33" s="390"/>
      <c r="E33" s="391"/>
      <c r="F33" s="391"/>
      <c r="G33" s="391"/>
      <c r="H33" s="391"/>
      <c r="I33" s="391"/>
      <c r="J33" s="391"/>
      <c r="K33" s="391"/>
      <c r="L33" s="392"/>
    </row>
    <row r="34" spans="2:12" ht="15.75" customHeight="1" thickBot="1">
      <c r="B34" s="365" t="s">
        <v>317</v>
      </c>
      <c r="C34" s="337" t="s">
        <v>318</v>
      </c>
      <c r="D34" s="360">
        <v>44987</v>
      </c>
      <c r="E34" s="348">
        <v>0.58333333333333337</v>
      </c>
      <c r="F34" s="250" t="s">
        <v>113</v>
      </c>
      <c r="G34" s="250"/>
      <c r="H34" s="366" t="s">
        <v>119</v>
      </c>
      <c r="I34" s="366"/>
      <c r="J34" s="366"/>
      <c r="K34" s="366"/>
      <c r="L34" s="379"/>
    </row>
    <row r="35" spans="2:12">
      <c r="B35" s="92"/>
      <c r="C35" s="92"/>
      <c r="D35" s="92"/>
      <c r="E35" s="93"/>
      <c r="F35" s="93"/>
      <c r="G35" s="93"/>
      <c r="H35" s="92"/>
    </row>
    <row r="36" spans="2:12" hidden="1">
      <c r="B36" s="92"/>
      <c r="C36" s="92"/>
      <c r="D36" s="92"/>
      <c r="E36" s="93"/>
      <c r="F36" s="93"/>
      <c r="G36" s="94" t="e">
        <f>ROUND(AVERAGE(G14:G19),0)</f>
        <v>#DIV/0!</v>
      </c>
      <c r="H36" s="92"/>
    </row>
    <row r="37" spans="2:12">
      <c r="B37" s="92"/>
      <c r="C37" s="92"/>
      <c r="D37" s="92"/>
      <c r="E37" s="93"/>
      <c r="F37" s="93"/>
      <c r="G37" s="93"/>
      <c r="H37" s="92"/>
    </row>
    <row r="38" spans="2:12">
      <c r="B38" s="92"/>
      <c r="C38" s="92"/>
      <c r="D38" s="92"/>
      <c r="E38" s="93"/>
      <c r="F38" s="93"/>
      <c r="G38" s="93"/>
      <c r="H38" s="92"/>
    </row>
    <row r="39" spans="2:12">
      <c r="B39" s="92"/>
      <c r="C39" s="92"/>
      <c r="D39" s="92"/>
      <c r="E39" s="93"/>
      <c r="F39" s="93"/>
      <c r="G39" s="93"/>
      <c r="H39" s="92"/>
    </row>
    <row r="40" spans="2:12">
      <c r="B40" s="92"/>
      <c r="C40" s="92"/>
      <c r="D40" s="92"/>
      <c r="E40" s="93"/>
      <c r="F40" s="93"/>
      <c r="G40" s="93"/>
      <c r="H40" s="92"/>
    </row>
    <row r="41" spans="2:12">
      <c r="B41" s="92"/>
      <c r="C41" s="92"/>
      <c r="D41" s="92"/>
      <c r="E41" s="93"/>
      <c r="F41" s="93"/>
      <c r="G41" s="93"/>
      <c r="H41" s="92"/>
    </row>
    <row r="42" spans="2:12">
      <c r="B42" s="92"/>
      <c r="C42" s="92"/>
      <c r="D42" s="92"/>
      <c r="E42" s="93"/>
      <c r="F42" s="93"/>
      <c r="G42" s="93"/>
      <c r="H42" s="92"/>
    </row>
    <row r="43" spans="2:12">
      <c r="B43" s="92"/>
      <c r="C43" s="92"/>
      <c r="D43" s="92"/>
      <c r="E43" s="93"/>
      <c r="F43" s="93"/>
      <c r="G43" s="93"/>
      <c r="H43" s="92"/>
    </row>
    <row r="44" spans="2:12">
      <c r="B44" s="92"/>
      <c r="C44" s="92"/>
      <c r="D44" s="92"/>
      <c r="E44" s="93"/>
      <c r="F44" s="93"/>
      <c r="G44" s="93"/>
      <c r="H44" s="92"/>
    </row>
    <row r="45" spans="2:12">
      <c r="B45" s="92"/>
      <c r="C45" s="92"/>
      <c r="D45" s="92"/>
      <c r="E45" s="93"/>
      <c r="F45" s="93"/>
      <c r="G45" s="93"/>
      <c r="H45" s="92"/>
    </row>
    <row r="46" spans="2:12">
      <c r="B46" s="92"/>
      <c r="C46" s="92"/>
      <c r="D46" s="92"/>
      <c r="E46" s="93"/>
      <c r="F46" s="93"/>
      <c r="G46" s="93"/>
      <c r="H46" s="92"/>
    </row>
    <row r="47" spans="2:12">
      <c r="B47" s="92"/>
      <c r="C47" s="92"/>
      <c r="D47" s="92"/>
      <c r="E47" s="93"/>
      <c r="F47" s="93"/>
      <c r="G47" s="93"/>
      <c r="H47" s="92"/>
    </row>
    <row r="48" spans="2:12">
      <c r="B48" s="92"/>
      <c r="C48" s="92"/>
      <c r="D48" s="92"/>
      <c r="E48" s="93"/>
      <c r="F48" s="93"/>
      <c r="G48" s="93"/>
      <c r="H48" s="92"/>
    </row>
    <row r="49" spans="2:8">
      <c r="B49" s="92"/>
      <c r="C49" s="92"/>
      <c r="D49" s="92"/>
      <c r="E49" s="93"/>
      <c r="F49" s="93"/>
      <c r="G49" s="93"/>
      <c r="H49" s="92"/>
    </row>
    <row r="50" spans="2:8">
      <c r="B50" s="92"/>
      <c r="C50" s="92"/>
      <c r="D50" s="92"/>
      <c r="E50" s="93"/>
      <c r="F50" s="93"/>
      <c r="G50" s="93"/>
      <c r="H50" s="92"/>
    </row>
    <row r="51" spans="2:8">
      <c r="B51" s="92"/>
      <c r="C51" s="92"/>
      <c r="D51" s="92"/>
      <c r="E51" s="93"/>
      <c r="F51" s="93"/>
      <c r="G51" s="93"/>
      <c r="H51" s="92"/>
    </row>
  </sheetData>
  <mergeCells count="9">
    <mergeCell ref="D31:D33"/>
    <mergeCell ref="E31:L33"/>
    <mergeCell ref="B5:I5"/>
    <mergeCell ref="B3:I3"/>
    <mergeCell ref="B4:I4"/>
    <mergeCell ref="B7:I7"/>
    <mergeCell ref="B9:H9"/>
    <mergeCell ref="B22:I22"/>
    <mergeCell ref="B6:I6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J30 K12 J25 K18:K20 L17:L20 L15 L11:L12 K24:L27 L28 K29:L30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B1:R35"/>
  <sheetViews>
    <sheetView zoomScaleNormal="100" zoomScaleSheetLayoutView="100" workbookViewId="0">
      <selection activeCell="G45" sqref="G45"/>
    </sheetView>
  </sheetViews>
  <sheetFormatPr defaultColWidth="9.140625" defaultRowHeight="15"/>
  <cols>
    <col min="1" max="1" width="2.28515625" style="94" customWidth="1"/>
    <col min="2" max="2" width="8" style="94" customWidth="1"/>
    <col min="3" max="3" width="33" style="94" customWidth="1"/>
    <col min="4" max="4" width="11" style="94" customWidth="1"/>
    <col min="5" max="5" width="6.7109375" style="95" customWidth="1"/>
    <col min="6" max="6" width="8.5703125" style="95" customWidth="1"/>
    <col min="7" max="7" width="6.85546875" style="95" customWidth="1"/>
    <col min="8" max="8" width="39.7109375" style="94" bestFit="1" customWidth="1"/>
    <col min="9" max="9" width="32.140625" style="94" hidden="1" customWidth="1"/>
    <col min="10" max="12" width="12.5703125" style="94" hidden="1" customWidth="1"/>
    <col min="13" max="13" width="39.7109375" style="94" hidden="1" customWidth="1"/>
    <col min="14" max="16" width="9.140625" style="94"/>
    <col min="17" max="17" width="38.5703125" style="94" customWidth="1"/>
    <col min="18" max="18" width="52.85546875" style="94" customWidth="1"/>
    <col min="19" max="16384" width="9.140625" style="94"/>
  </cols>
  <sheetData>
    <row r="1" spans="2:18" ht="10.5" customHeight="1"/>
    <row r="2" spans="2:18" ht="9" customHeight="1"/>
    <row r="3" spans="2:18">
      <c r="B3" s="394" t="s">
        <v>11</v>
      </c>
      <c r="C3" s="394"/>
      <c r="D3" s="394"/>
      <c r="E3" s="394"/>
      <c r="F3" s="394"/>
      <c r="G3" s="394"/>
      <c r="H3" s="394"/>
      <c r="I3" s="394"/>
      <c r="N3" s="139"/>
      <c r="O3" s="140"/>
      <c r="P3" s="140"/>
      <c r="Q3" s="140"/>
      <c r="R3" s="139"/>
    </row>
    <row r="4" spans="2:18">
      <c r="B4" s="394" t="s">
        <v>12</v>
      </c>
      <c r="C4" s="394"/>
      <c r="D4" s="394"/>
      <c r="E4" s="394"/>
      <c r="F4" s="394"/>
      <c r="G4" s="394"/>
      <c r="H4" s="394"/>
      <c r="I4" s="394"/>
      <c r="N4" s="139"/>
      <c r="O4" s="140"/>
      <c r="P4" s="140"/>
      <c r="Q4" s="140"/>
      <c r="R4" s="139"/>
    </row>
    <row r="5" spans="2:18" ht="12.75" customHeight="1">
      <c r="B5" s="394" t="s">
        <v>414</v>
      </c>
      <c r="C5" s="394"/>
      <c r="D5" s="394"/>
      <c r="E5" s="394"/>
      <c r="F5" s="394"/>
      <c r="G5" s="394"/>
      <c r="H5" s="394"/>
      <c r="I5" s="394"/>
      <c r="N5" s="139"/>
      <c r="O5" s="140"/>
      <c r="P5" s="140"/>
      <c r="Q5" s="140"/>
      <c r="R5" s="139"/>
    </row>
    <row r="6" spans="2:18">
      <c r="B6" s="394" t="s">
        <v>13</v>
      </c>
      <c r="C6" s="394"/>
      <c r="D6" s="394"/>
      <c r="E6" s="394"/>
      <c r="F6" s="394"/>
      <c r="G6" s="394"/>
      <c r="H6" s="394"/>
      <c r="I6" s="394"/>
      <c r="N6" s="139"/>
      <c r="O6" s="140"/>
      <c r="P6" s="140"/>
      <c r="Q6" s="140"/>
      <c r="R6" s="139"/>
    </row>
    <row r="7" spans="2:18">
      <c r="B7" s="394" t="s">
        <v>441</v>
      </c>
      <c r="C7" s="394"/>
      <c r="D7" s="394"/>
      <c r="E7" s="394"/>
      <c r="F7" s="394"/>
      <c r="G7" s="394"/>
      <c r="H7" s="394"/>
      <c r="I7" s="394"/>
      <c r="N7" s="139"/>
      <c r="O7" s="140"/>
      <c r="P7" s="140"/>
      <c r="Q7" s="140"/>
      <c r="R7" s="139"/>
    </row>
    <row r="8" spans="2:18" ht="8.25" customHeight="1">
      <c r="N8" s="139"/>
      <c r="O8" s="140"/>
      <c r="P8" s="140"/>
      <c r="Q8" s="140"/>
      <c r="R8" s="139"/>
    </row>
    <row r="9" spans="2:18" ht="15.75" thickBot="1">
      <c r="B9" s="395" t="s">
        <v>411</v>
      </c>
      <c r="C9" s="395"/>
      <c r="D9" s="395"/>
      <c r="E9" s="395"/>
      <c r="F9" s="395"/>
      <c r="G9" s="395"/>
      <c r="H9" s="395"/>
      <c r="I9" s="395"/>
      <c r="N9" s="139"/>
      <c r="O9" s="140"/>
      <c r="P9" s="140"/>
      <c r="Q9" s="140"/>
      <c r="R9" s="139"/>
    </row>
    <row r="10" spans="2:18" ht="30" customHeight="1" thickBot="1">
      <c r="B10" s="123" t="s">
        <v>23</v>
      </c>
      <c r="C10" s="128" t="s">
        <v>0</v>
      </c>
      <c r="D10" s="124" t="s">
        <v>8</v>
      </c>
      <c r="E10" s="124" t="s">
        <v>1</v>
      </c>
      <c r="F10" s="124" t="s">
        <v>9</v>
      </c>
      <c r="G10" s="124" t="s">
        <v>25</v>
      </c>
      <c r="H10" s="125" t="s">
        <v>34</v>
      </c>
      <c r="I10" s="335" t="s">
        <v>390</v>
      </c>
      <c r="J10" s="141" t="s">
        <v>391</v>
      </c>
      <c r="K10" s="141" t="s">
        <v>392</v>
      </c>
      <c r="L10" s="142" t="s">
        <v>393</v>
      </c>
      <c r="M10" s="94" t="s">
        <v>71</v>
      </c>
      <c r="N10" s="139"/>
      <c r="O10" s="140"/>
      <c r="P10" s="140"/>
      <c r="Q10" s="140"/>
      <c r="R10" s="139"/>
    </row>
    <row r="11" spans="2:18" s="243" customFormat="1" ht="19.5" hidden="1" customHeight="1">
      <c r="B11" s="147" t="s">
        <v>253</v>
      </c>
      <c r="C11" s="179" t="s">
        <v>254</v>
      </c>
      <c r="D11" s="238">
        <v>44959</v>
      </c>
      <c r="E11" s="239">
        <v>0.41666666666666669</v>
      </c>
      <c r="F11" s="240" t="s">
        <v>114</v>
      </c>
      <c r="G11" s="241">
        <v>33</v>
      </c>
      <c r="H11" s="242" t="s">
        <v>73</v>
      </c>
      <c r="I11" s="309"/>
      <c r="J11" s="179"/>
      <c r="K11" s="179"/>
      <c r="L11" s="242"/>
      <c r="M11" s="243" t="s">
        <v>244</v>
      </c>
      <c r="N11" s="253"/>
      <c r="O11" s="256"/>
      <c r="P11" s="256"/>
      <c r="Q11" s="256"/>
      <c r="R11" s="253"/>
    </row>
    <row r="12" spans="2:18" s="243" customFormat="1" ht="19.5" hidden="1" customHeight="1">
      <c r="B12" s="147" t="s">
        <v>260</v>
      </c>
      <c r="C12" s="179" t="s">
        <v>261</v>
      </c>
      <c r="D12" s="238">
        <v>44960</v>
      </c>
      <c r="E12" s="284">
        <v>0.41666666666666669</v>
      </c>
      <c r="F12" s="240" t="s">
        <v>114</v>
      </c>
      <c r="G12" s="241">
        <v>76</v>
      </c>
      <c r="H12" s="242" t="s">
        <v>80</v>
      </c>
      <c r="I12" s="243" t="s">
        <v>244</v>
      </c>
      <c r="J12" s="179"/>
      <c r="K12" s="292"/>
      <c r="L12" s="266"/>
      <c r="M12" s="243" t="s">
        <v>119</v>
      </c>
      <c r="N12" s="253"/>
      <c r="O12" s="256"/>
      <c r="P12" s="256"/>
      <c r="Q12" s="256"/>
      <c r="R12" s="253"/>
    </row>
    <row r="13" spans="2:18" s="243" customFormat="1" ht="19.5" customHeight="1">
      <c r="B13" s="148" t="s">
        <v>259</v>
      </c>
      <c r="C13" s="179" t="s">
        <v>17</v>
      </c>
      <c r="D13" s="326">
        <v>44984</v>
      </c>
      <c r="E13" s="324">
        <v>0.41666666666666669</v>
      </c>
      <c r="F13" s="325" t="s">
        <v>114</v>
      </c>
      <c r="G13" s="241"/>
      <c r="H13" s="299" t="s">
        <v>78</v>
      </c>
      <c r="I13" s="336"/>
      <c r="J13" s="293"/>
      <c r="K13" s="179"/>
      <c r="L13" s="242"/>
      <c r="M13" s="243" t="s">
        <v>80</v>
      </c>
      <c r="N13" s="253"/>
      <c r="O13" s="256"/>
      <c r="P13" s="256"/>
      <c r="Q13" s="256"/>
      <c r="R13" s="253"/>
    </row>
    <row r="14" spans="2:18" s="243" customFormat="1" ht="19.5" customHeight="1">
      <c r="B14" s="147" t="s">
        <v>249</v>
      </c>
      <c r="C14" s="179" t="s">
        <v>250</v>
      </c>
      <c r="D14" s="326">
        <v>44985</v>
      </c>
      <c r="E14" s="324">
        <v>0.41666666666666669</v>
      </c>
      <c r="F14" s="325" t="s">
        <v>114</v>
      </c>
      <c r="G14" s="241"/>
      <c r="H14" s="242" t="s">
        <v>71</v>
      </c>
      <c r="I14" s="94" t="s">
        <v>246</v>
      </c>
      <c r="J14" s="245"/>
      <c r="K14" s="179"/>
      <c r="L14" s="242"/>
      <c r="M14" s="243" t="s">
        <v>77</v>
      </c>
      <c r="N14" s="253"/>
      <c r="O14" s="256"/>
      <c r="P14" s="256"/>
      <c r="Q14" s="256"/>
      <c r="R14" s="253"/>
    </row>
    <row r="15" spans="2:18" s="243" customFormat="1" ht="19.5" hidden="1" customHeight="1">
      <c r="B15" s="147" t="s">
        <v>251</v>
      </c>
      <c r="C15" s="179" t="s">
        <v>252</v>
      </c>
      <c r="D15" s="326">
        <v>44963</v>
      </c>
      <c r="E15" s="324">
        <v>0.41666666666666669</v>
      </c>
      <c r="F15" s="325"/>
      <c r="G15" s="241"/>
      <c r="H15" s="242" t="s">
        <v>77</v>
      </c>
      <c r="I15" s="309"/>
      <c r="J15" s="179"/>
      <c r="K15" s="179"/>
      <c r="L15" s="242"/>
      <c r="M15" s="243" t="s">
        <v>73</v>
      </c>
      <c r="N15" s="253"/>
      <c r="O15" s="256"/>
      <c r="P15" s="256"/>
      <c r="Q15" s="256"/>
      <c r="R15" s="253"/>
    </row>
    <row r="16" spans="2:18" s="243" customFormat="1" ht="19.5" customHeight="1">
      <c r="B16" s="147" t="s">
        <v>255</v>
      </c>
      <c r="C16" s="179" t="s">
        <v>256</v>
      </c>
      <c r="D16" s="326">
        <v>44986</v>
      </c>
      <c r="E16" s="328">
        <v>0.41666666666666669</v>
      </c>
      <c r="F16" s="325" t="s">
        <v>114</v>
      </c>
      <c r="G16" s="241"/>
      <c r="H16" s="242" t="s">
        <v>244</v>
      </c>
      <c r="I16" s="243" t="s">
        <v>80</v>
      </c>
      <c r="J16" s="179"/>
      <c r="K16" s="179"/>
      <c r="L16" s="242"/>
      <c r="M16" s="243" t="s">
        <v>79</v>
      </c>
      <c r="N16" s="253"/>
      <c r="O16" s="256"/>
      <c r="P16" s="256"/>
      <c r="Q16" s="256"/>
      <c r="R16" s="253"/>
    </row>
    <row r="17" spans="2:18" s="243" customFormat="1" ht="19.5" customHeight="1">
      <c r="B17" s="147" t="s">
        <v>257</v>
      </c>
      <c r="C17" s="179" t="s">
        <v>258</v>
      </c>
      <c r="D17" s="326">
        <v>44986</v>
      </c>
      <c r="E17" s="328">
        <v>0.45833333333333331</v>
      </c>
      <c r="F17" s="325" t="s">
        <v>114</v>
      </c>
      <c r="G17" s="241"/>
      <c r="H17" s="242" t="s">
        <v>76</v>
      </c>
      <c r="J17" s="179"/>
      <c r="K17" s="179"/>
      <c r="L17" s="242"/>
      <c r="N17" s="253"/>
      <c r="O17" s="256"/>
      <c r="P17" s="256"/>
      <c r="Q17" s="256"/>
      <c r="R17" s="253"/>
    </row>
    <row r="18" spans="2:18" s="243" customFormat="1" ht="19.5" customHeight="1" thickBot="1">
      <c r="B18" s="153" t="s">
        <v>251</v>
      </c>
      <c r="C18" s="337" t="s">
        <v>252</v>
      </c>
      <c r="D18" s="249">
        <v>44987</v>
      </c>
      <c r="E18" s="338">
        <v>0.41666666666666669</v>
      </c>
      <c r="F18" s="250" t="s">
        <v>114</v>
      </c>
      <c r="G18" s="250"/>
      <c r="H18" s="339" t="s">
        <v>77</v>
      </c>
      <c r="I18" s="317"/>
      <c r="J18" s="179"/>
      <c r="K18" s="179"/>
      <c r="L18" s="242"/>
      <c r="M18" s="243" t="s">
        <v>76</v>
      </c>
      <c r="N18" s="253"/>
      <c r="O18" s="256"/>
      <c r="P18" s="256"/>
      <c r="Q18" s="256"/>
      <c r="R18" s="253"/>
    </row>
    <row r="19" spans="2:18" s="243" customFormat="1" ht="19.5" hidden="1" customHeight="1">
      <c r="B19" s="192" t="s">
        <v>15</v>
      </c>
      <c r="C19" s="198" t="s">
        <v>16</v>
      </c>
      <c r="D19" s="397">
        <v>44961</v>
      </c>
      <c r="E19" s="399" t="s">
        <v>447</v>
      </c>
      <c r="F19" s="400"/>
      <c r="G19" s="400"/>
      <c r="H19" s="400"/>
      <c r="I19" s="401"/>
      <c r="J19" s="401"/>
      <c r="K19" s="401"/>
      <c r="L19" s="402"/>
      <c r="M19" s="243" t="s">
        <v>181</v>
      </c>
    </row>
    <row r="20" spans="2:18" s="243" customFormat="1" ht="19.5" hidden="1" customHeight="1">
      <c r="B20" s="148" t="s">
        <v>18</v>
      </c>
      <c r="C20" s="149" t="s">
        <v>19</v>
      </c>
      <c r="D20" s="397"/>
      <c r="E20" s="399"/>
      <c r="F20" s="403"/>
      <c r="G20" s="403"/>
      <c r="H20" s="403"/>
      <c r="I20" s="403"/>
      <c r="J20" s="403"/>
      <c r="K20" s="403"/>
      <c r="L20" s="404"/>
      <c r="M20" s="243" t="s">
        <v>78</v>
      </c>
    </row>
    <row r="21" spans="2:18" s="243" customFormat="1" ht="19.5" hidden="1" customHeight="1" thickBot="1">
      <c r="B21" s="150" t="s">
        <v>20</v>
      </c>
      <c r="C21" s="151" t="s">
        <v>21</v>
      </c>
      <c r="D21" s="398"/>
      <c r="E21" s="405"/>
      <c r="F21" s="406"/>
      <c r="G21" s="406"/>
      <c r="H21" s="406"/>
      <c r="I21" s="406"/>
      <c r="J21" s="406"/>
      <c r="K21" s="406"/>
      <c r="L21" s="407"/>
      <c r="M21" s="243" t="s">
        <v>112</v>
      </c>
    </row>
    <row r="22" spans="2:18" ht="9" customHeight="1">
      <c r="H22" s="215"/>
      <c r="M22" s="94" t="s">
        <v>110</v>
      </c>
    </row>
    <row r="23" spans="2:18" ht="15.75" thickBot="1">
      <c r="B23" s="393" t="s">
        <v>412</v>
      </c>
      <c r="C23" s="393"/>
      <c r="D23" s="393"/>
      <c r="E23" s="393"/>
      <c r="F23" s="393"/>
      <c r="G23" s="393"/>
      <c r="H23" s="393"/>
      <c r="I23" s="393"/>
      <c r="M23" s="94" t="s">
        <v>26</v>
      </c>
    </row>
    <row r="24" spans="2:18" ht="30.75" customHeight="1" thickBot="1">
      <c r="B24" s="123" t="s">
        <v>24</v>
      </c>
      <c r="C24" s="128" t="s">
        <v>0</v>
      </c>
      <c r="D24" s="124" t="s">
        <v>8</v>
      </c>
      <c r="E24" s="124" t="s">
        <v>1</v>
      </c>
      <c r="F24" s="124" t="s">
        <v>2</v>
      </c>
      <c r="G24" s="124" t="s">
        <v>25</v>
      </c>
      <c r="H24" s="125" t="s">
        <v>34</v>
      </c>
      <c r="I24" s="268" t="s">
        <v>22</v>
      </c>
      <c r="J24" s="141" t="s">
        <v>391</v>
      </c>
      <c r="K24" s="141" t="s">
        <v>392</v>
      </c>
      <c r="L24" s="142" t="s">
        <v>393</v>
      </c>
      <c r="M24" s="94" t="s">
        <v>111</v>
      </c>
    </row>
    <row r="25" spans="2:18" s="243" customFormat="1" ht="19.5" hidden="1" customHeight="1">
      <c r="B25" s="234" t="s">
        <v>276</v>
      </c>
      <c r="C25" s="235" t="s">
        <v>277</v>
      </c>
      <c r="D25" s="294">
        <v>44963</v>
      </c>
      <c r="E25" s="282">
        <v>0.58333333333333337</v>
      </c>
      <c r="F25" s="295" t="s">
        <v>114</v>
      </c>
      <c r="G25" s="273">
        <v>19</v>
      </c>
      <c r="H25" s="269" t="s">
        <v>119</v>
      </c>
      <c r="I25" s="243" t="s">
        <v>200</v>
      </c>
      <c r="J25" s="296"/>
      <c r="K25" s="296"/>
      <c r="L25" s="297"/>
    </row>
    <row r="26" spans="2:18" s="243" customFormat="1" ht="19.5" hidden="1" customHeight="1">
      <c r="B26" s="147" t="s">
        <v>269</v>
      </c>
      <c r="C26" s="179" t="s">
        <v>270</v>
      </c>
      <c r="D26" s="238">
        <v>44959</v>
      </c>
      <c r="E26" s="285">
        <v>0.58333333333333337</v>
      </c>
      <c r="F26" s="298" t="s">
        <v>114</v>
      </c>
      <c r="G26" s="241">
        <v>14</v>
      </c>
      <c r="H26" s="242" t="s">
        <v>73</v>
      </c>
      <c r="I26" s="309"/>
      <c r="J26" s="179"/>
      <c r="K26" s="179"/>
      <c r="L26" s="242"/>
      <c r="M26" s="243" t="s">
        <v>200</v>
      </c>
    </row>
    <row r="27" spans="2:18" s="243" customFormat="1" ht="19.5" hidden="1" customHeight="1">
      <c r="B27" s="341" t="s">
        <v>268</v>
      </c>
      <c r="C27" s="278" t="s">
        <v>7</v>
      </c>
      <c r="D27" s="342">
        <v>44960</v>
      </c>
      <c r="E27" s="343">
        <v>0.58333333333333337</v>
      </c>
      <c r="F27" s="344" t="s">
        <v>114</v>
      </c>
      <c r="G27" s="287">
        <v>6</v>
      </c>
      <c r="H27" s="290" t="s">
        <v>80</v>
      </c>
      <c r="I27" s="309"/>
      <c r="J27" s="179"/>
      <c r="K27" s="179"/>
      <c r="L27" s="242"/>
      <c r="M27" s="243" t="s">
        <v>214</v>
      </c>
    </row>
    <row r="28" spans="2:18" s="243" customFormat="1" ht="19.5" customHeight="1">
      <c r="B28" s="345" t="s">
        <v>262</v>
      </c>
      <c r="C28" s="271" t="s">
        <v>263</v>
      </c>
      <c r="D28" s="377">
        <v>44984</v>
      </c>
      <c r="E28" s="329">
        <v>0.58333333333333337</v>
      </c>
      <c r="F28" s="346" t="s">
        <v>114</v>
      </c>
      <c r="G28" s="274"/>
      <c r="H28" s="347" t="s">
        <v>79</v>
      </c>
      <c r="I28" s="316"/>
      <c r="J28" s="245"/>
      <c r="K28" s="245"/>
      <c r="L28" s="247"/>
      <c r="M28" s="243" t="s">
        <v>246</v>
      </c>
    </row>
    <row r="29" spans="2:18" s="243" customFormat="1" ht="19.5" customHeight="1">
      <c r="B29" s="152" t="s">
        <v>274</v>
      </c>
      <c r="C29" s="179" t="s">
        <v>275</v>
      </c>
      <c r="D29" s="326">
        <v>44985</v>
      </c>
      <c r="E29" s="324">
        <v>0.58333333333333337</v>
      </c>
      <c r="F29" s="331" t="s">
        <v>114</v>
      </c>
      <c r="G29" s="241"/>
      <c r="H29" s="242" t="s">
        <v>71</v>
      </c>
      <c r="I29" s="317"/>
      <c r="J29" s="179"/>
      <c r="K29" s="179"/>
      <c r="L29" s="242"/>
    </row>
    <row r="30" spans="2:18" s="243" customFormat="1" ht="19.5" hidden="1" customHeight="1">
      <c r="B30" s="147" t="s">
        <v>273</v>
      </c>
      <c r="C30" s="179" t="s">
        <v>149</v>
      </c>
      <c r="D30" s="326">
        <v>44959</v>
      </c>
      <c r="E30" s="328">
        <v>0.54166666666666663</v>
      </c>
      <c r="F30" s="331" t="s">
        <v>114</v>
      </c>
      <c r="G30" s="241"/>
      <c r="H30" s="299" t="s">
        <v>79</v>
      </c>
      <c r="I30" s="243" t="s">
        <v>119</v>
      </c>
      <c r="J30" s="179"/>
      <c r="K30" s="179"/>
      <c r="L30" s="242"/>
    </row>
    <row r="31" spans="2:18" s="243" customFormat="1" ht="19.5" customHeight="1">
      <c r="B31" s="152" t="s">
        <v>264</v>
      </c>
      <c r="C31" s="179" t="s">
        <v>265</v>
      </c>
      <c r="D31" s="326">
        <v>44986</v>
      </c>
      <c r="E31" s="327">
        <v>0.625</v>
      </c>
      <c r="F31" s="325" t="s">
        <v>114</v>
      </c>
      <c r="G31" s="241"/>
      <c r="H31" s="242" t="s">
        <v>76</v>
      </c>
      <c r="I31" s="317"/>
      <c r="J31" s="179"/>
      <c r="K31" s="179"/>
      <c r="L31" s="242"/>
      <c r="M31" s="243" t="s">
        <v>413</v>
      </c>
    </row>
    <row r="32" spans="2:18" s="243" customFormat="1" ht="19.5" customHeight="1">
      <c r="B32" s="147" t="s">
        <v>271</v>
      </c>
      <c r="C32" s="179" t="s">
        <v>272</v>
      </c>
      <c r="D32" s="326">
        <v>44986</v>
      </c>
      <c r="E32" s="328">
        <v>0.58333333333333337</v>
      </c>
      <c r="F32" s="331" t="s">
        <v>114</v>
      </c>
      <c r="G32" s="241"/>
      <c r="H32" s="242" t="s">
        <v>73</v>
      </c>
      <c r="I32" s="309"/>
      <c r="J32" s="179"/>
      <c r="K32" s="179"/>
      <c r="L32" s="242"/>
    </row>
    <row r="33" spans="2:13" s="243" customFormat="1" ht="19.5" hidden="1" customHeight="1" thickBot="1">
      <c r="B33" s="147" t="s">
        <v>266</v>
      </c>
      <c r="C33" s="179" t="s">
        <v>267</v>
      </c>
      <c r="D33" s="238">
        <v>44959</v>
      </c>
      <c r="E33" s="284">
        <v>0.625</v>
      </c>
      <c r="F33" s="340" t="s">
        <v>442</v>
      </c>
      <c r="G33" s="241"/>
      <c r="H33" s="242" t="s">
        <v>73</v>
      </c>
      <c r="I33" s="310"/>
      <c r="J33" s="259"/>
      <c r="K33" s="259"/>
      <c r="L33" s="260"/>
      <c r="M33" s="243" t="s">
        <v>201</v>
      </c>
    </row>
    <row r="34" spans="2:13" ht="15.75" thickBot="1">
      <c r="B34" s="153" t="s">
        <v>276</v>
      </c>
      <c r="C34" s="154" t="s">
        <v>277</v>
      </c>
      <c r="D34" s="249">
        <v>44987</v>
      </c>
      <c r="E34" s="348">
        <v>0.58333333333333337</v>
      </c>
      <c r="F34" s="349" t="s">
        <v>114</v>
      </c>
      <c r="G34" s="250"/>
      <c r="H34" s="267" t="s">
        <v>119</v>
      </c>
    </row>
    <row r="35" spans="2:13" hidden="1">
      <c r="G35" s="95" t="e">
        <f>ROUND(AVERAGE(G14:G17),0)</f>
        <v>#DIV/0!</v>
      </c>
    </row>
  </sheetData>
  <mergeCells count="9">
    <mergeCell ref="B23:I23"/>
    <mergeCell ref="B3:I3"/>
    <mergeCell ref="B4:I4"/>
    <mergeCell ref="B5:I5"/>
    <mergeCell ref="B6:I6"/>
    <mergeCell ref="B7:I7"/>
    <mergeCell ref="B9:I9"/>
    <mergeCell ref="D19:D21"/>
    <mergeCell ref="E19:L21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7:H18 J11:L11 J18 I33 H11:H15 J13 J15 K13:L18 H25:H27 H29:H34 J25:L33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B1:P39"/>
  <sheetViews>
    <sheetView zoomScaleNormal="100" zoomScaleSheetLayoutView="100" workbookViewId="0">
      <selection activeCell="H41" sqref="H41"/>
    </sheetView>
  </sheetViews>
  <sheetFormatPr defaultColWidth="9.140625" defaultRowHeight="15"/>
  <cols>
    <col min="1" max="1" width="2.28515625" style="94" customWidth="1"/>
    <col min="2" max="2" width="8.42578125" style="94" customWidth="1"/>
    <col min="3" max="3" width="31.5703125" style="94" customWidth="1"/>
    <col min="4" max="4" width="10" style="94" customWidth="1"/>
    <col min="5" max="5" width="5.5703125" style="95" customWidth="1"/>
    <col min="6" max="6" width="10.7109375" style="95" customWidth="1"/>
    <col min="7" max="7" width="6.85546875" style="95" customWidth="1"/>
    <col min="8" max="8" width="37.140625" style="94" bestFit="1" customWidth="1"/>
    <col min="9" max="9" width="39.7109375" style="94" hidden="1" customWidth="1"/>
    <col min="10" max="10" width="28.85546875" style="94" hidden="1" customWidth="1"/>
    <col min="11" max="12" width="12.5703125" style="94" hidden="1" customWidth="1"/>
    <col min="13" max="13" width="39.7109375" style="94" hidden="1" customWidth="1"/>
    <col min="14" max="14" width="9.140625" style="94"/>
    <col min="15" max="15" width="38.5703125" style="94" customWidth="1"/>
    <col min="16" max="16" width="52.85546875" style="94" customWidth="1"/>
    <col min="17" max="16384" width="9.140625" style="94"/>
  </cols>
  <sheetData>
    <row r="1" spans="2:16" ht="7.5" customHeight="1"/>
    <row r="2" spans="2:16" ht="6.75" customHeight="1"/>
    <row r="3" spans="2:16">
      <c r="B3" s="394" t="s">
        <v>11</v>
      </c>
      <c r="C3" s="394"/>
      <c r="D3" s="394"/>
      <c r="E3" s="394"/>
      <c r="F3" s="394"/>
      <c r="G3" s="394"/>
      <c r="H3" s="394"/>
      <c r="I3" s="394"/>
      <c r="M3" s="140"/>
      <c r="N3" s="140"/>
      <c r="O3" s="140"/>
      <c r="P3" s="139"/>
    </row>
    <row r="4" spans="2:16">
      <c r="B4" s="394" t="s">
        <v>12</v>
      </c>
      <c r="C4" s="394"/>
      <c r="D4" s="394"/>
      <c r="E4" s="394"/>
      <c r="F4" s="394"/>
      <c r="G4" s="394"/>
      <c r="H4" s="394"/>
      <c r="I4" s="394"/>
      <c r="M4" s="140"/>
      <c r="N4" s="140"/>
      <c r="O4" s="140"/>
      <c r="P4" s="139"/>
    </row>
    <row r="5" spans="2:16" ht="12.75" customHeight="1">
      <c r="B5" s="394" t="s">
        <v>415</v>
      </c>
      <c r="C5" s="394"/>
      <c r="D5" s="394"/>
      <c r="E5" s="394"/>
      <c r="F5" s="394"/>
      <c r="G5" s="394"/>
      <c r="H5" s="394"/>
      <c r="I5" s="394"/>
      <c r="M5" s="140"/>
      <c r="N5" s="140"/>
      <c r="O5" s="140"/>
      <c r="P5" s="139"/>
    </row>
    <row r="6" spans="2:16">
      <c r="B6" s="394" t="s">
        <v>30</v>
      </c>
      <c r="C6" s="394"/>
      <c r="D6" s="394"/>
      <c r="E6" s="394"/>
      <c r="F6" s="394"/>
      <c r="G6" s="394"/>
      <c r="H6" s="394"/>
      <c r="I6" s="394"/>
      <c r="M6" s="140"/>
      <c r="N6" s="140"/>
      <c r="O6" s="140"/>
      <c r="P6" s="139"/>
    </row>
    <row r="7" spans="2:16" ht="15" customHeight="1">
      <c r="B7" s="394" t="s">
        <v>445</v>
      </c>
      <c r="C7" s="394"/>
      <c r="D7" s="394"/>
      <c r="E7" s="394"/>
      <c r="F7" s="394"/>
      <c r="G7" s="394"/>
      <c r="H7" s="394"/>
      <c r="I7" s="394"/>
      <c r="M7" s="140"/>
      <c r="N7" s="140"/>
      <c r="O7" s="140"/>
      <c r="P7" s="139"/>
    </row>
    <row r="8" spans="2:16" ht="7.5" customHeight="1">
      <c r="M8" s="140"/>
      <c r="N8" s="140"/>
      <c r="O8" s="140"/>
      <c r="P8" s="139"/>
    </row>
    <row r="9" spans="2:16" ht="15.75" thickBot="1">
      <c r="B9" s="395" t="s">
        <v>411</v>
      </c>
      <c r="C9" s="395"/>
      <c r="D9" s="395"/>
      <c r="E9" s="395"/>
      <c r="F9" s="395"/>
      <c r="G9" s="395"/>
      <c r="H9" s="395"/>
      <c r="I9" s="395"/>
      <c r="M9" s="140"/>
      <c r="N9" s="140"/>
      <c r="O9" s="140"/>
      <c r="P9" s="139"/>
    </row>
    <row r="10" spans="2:16" ht="30" customHeight="1" thickBot="1">
      <c r="B10" s="199" t="s">
        <v>23</v>
      </c>
      <c r="C10" s="200" t="s">
        <v>0</v>
      </c>
      <c r="D10" s="201" t="s">
        <v>8</v>
      </c>
      <c r="E10" s="201" t="s">
        <v>1</v>
      </c>
      <c r="F10" s="201" t="s">
        <v>9</v>
      </c>
      <c r="G10" s="201" t="s">
        <v>25</v>
      </c>
      <c r="H10" s="201" t="s">
        <v>34</v>
      </c>
      <c r="I10" s="124" t="s">
        <v>390</v>
      </c>
      <c r="J10" s="124" t="s">
        <v>391</v>
      </c>
      <c r="K10" s="124" t="s">
        <v>392</v>
      </c>
      <c r="L10" s="125" t="s">
        <v>393</v>
      </c>
      <c r="M10" s="140"/>
      <c r="N10" s="140"/>
      <c r="O10" s="140"/>
      <c r="P10" s="139"/>
    </row>
    <row r="11" spans="2:16" s="243" customFormat="1" ht="21" customHeight="1">
      <c r="B11" s="190" t="s">
        <v>351</v>
      </c>
      <c r="C11" s="367" t="s">
        <v>352</v>
      </c>
      <c r="D11" s="377">
        <v>44984</v>
      </c>
      <c r="E11" s="368">
        <v>0.45833333333333331</v>
      </c>
      <c r="F11" s="356" t="s">
        <v>113</v>
      </c>
      <c r="G11" s="274"/>
      <c r="H11" s="369" t="s">
        <v>111</v>
      </c>
      <c r="I11" s="243" t="s">
        <v>413</v>
      </c>
      <c r="J11" s="253" t="s">
        <v>79</v>
      </c>
      <c r="K11" s="162"/>
      <c r="L11" s="252"/>
      <c r="M11" s="253" t="s">
        <v>76</v>
      </c>
    </row>
    <row r="12" spans="2:16" s="243" customFormat="1" ht="21" customHeight="1">
      <c r="B12" s="147" t="s">
        <v>353</v>
      </c>
      <c r="C12" s="179" t="s">
        <v>354</v>
      </c>
      <c r="D12" s="326">
        <v>44985</v>
      </c>
      <c r="E12" s="324">
        <v>0.45833333333333331</v>
      </c>
      <c r="F12" s="325" t="s">
        <v>113</v>
      </c>
      <c r="G12" s="241"/>
      <c r="H12" s="233" t="s">
        <v>200</v>
      </c>
      <c r="I12" s="243" t="s">
        <v>181</v>
      </c>
      <c r="J12" s="162"/>
      <c r="K12" s="162"/>
      <c r="L12" s="252"/>
      <c r="M12" s="253" t="s">
        <v>79</v>
      </c>
    </row>
    <row r="13" spans="2:16" s="243" customFormat="1" ht="21" hidden="1" customHeight="1">
      <c r="B13" s="148" t="s">
        <v>355</v>
      </c>
      <c r="C13" s="179" t="s">
        <v>356</v>
      </c>
      <c r="D13" s="326">
        <v>44960</v>
      </c>
      <c r="E13" s="324">
        <v>0.45833333333333331</v>
      </c>
      <c r="F13" s="325"/>
      <c r="G13" s="241"/>
      <c r="H13" s="233" t="s">
        <v>201</v>
      </c>
      <c r="I13" s="253" t="s">
        <v>79</v>
      </c>
      <c r="J13" s="253" t="s">
        <v>244</v>
      </c>
      <c r="K13" s="162"/>
      <c r="L13" s="266"/>
      <c r="M13" s="253" t="s">
        <v>77</v>
      </c>
    </row>
    <row r="14" spans="2:16" s="243" customFormat="1" ht="21" hidden="1" customHeight="1">
      <c r="B14" s="147" t="s">
        <v>346</v>
      </c>
      <c r="C14" s="179" t="s">
        <v>248</v>
      </c>
      <c r="D14" s="326">
        <v>44963</v>
      </c>
      <c r="E14" s="324">
        <v>0.45833333333333331</v>
      </c>
      <c r="F14" s="325"/>
      <c r="G14" s="241"/>
      <c r="H14" s="233" t="s">
        <v>246</v>
      </c>
      <c r="I14" s="243" t="s">
        <v>200</v>
      </c>
      <c r="J14" s="162"/>
      <c r="K14" s="162"/>
      <c r="L14" s="252"/>
      <c r="M14" s="253" t="s">
        <v>73</v>
      </c>
    </row>
    <row r="15" spans="2:16" s="243" customFormat="1" ht="21" hidden="1" customHeight="1">
      <c r="B15" s="147" t="s">
        <v>347</v>
      </c>
      <c r="C15" s="254" t="s">
        <v>348</v>
      </c>
      <c r="D15" s="326">
        <v>44959</v>
      </c>
      <c r="E15" s="324">
        <v>0.45833333333333331</v>
      </c>
      <c r="F15" s="325"/>
      <c r="G15" s="241"/>
      <c r="H15" s="233" t="s">
        <v>26</v>
      </c>
      <c r="I15" s="253" t="s">
        <v>79</v>
      </c>
      <c r="J15" s="191"/>
      <c r="K15" s="191"/>
      <c r="L15" s="255"/>
      <c r="M15" s="253" t="s">
        <v>71</v>
      </c>
    </row>
    <row r="16" spans="2:16" s="243" customFormat="1" ht="21" customHeight="1">
      <c r="B16" s="147" t="s">
        <v>349</v>
      </c>
      <c r="C16" s="254" t="s">
        <v>350</v>
      </c>
      <c r="D16" s="326">
        <v>44986</v>
      </c>
      <c r="E16" s="324">
        <v>0.45833333333333331</v>
      </c>
      <c r="F16" s="325" t="s">
        <v>113</v>
      </c>
      <c r="G16" s="241"/>
      <c r="H16" s="233" t="s">
        <v>111</v>
      </c>
      <c r="I16" s="253"/>
      <c r="J16" s="191"/>
      <c r="K16" s="191"/>
      <c r="L16" s="255"/>
      <c r="M16" s="253"/>
    </row>
    <row r="17" spans="2:13" s="243" customFormat="1" ht="21" customHeight="1" thickBot="1">
      <c r="B17" s="153" t="s">
        <v>346</v>
      </c>
      <c r="C17" s="337" t="s">
        <v>248</v>
      </c>
      <c r="D17" s="249">
        <v>44987</v>
      </c>
      <c r="E17" s="338">
        <v>0.45833333333333331</v>
      </c>
      <c r="F17" s="250" t="s">
        <v>113</v>
      </c>
      <c r="G17" s="250"/>
      <c r="H17" s="267" t="s">
        <v>246</v>
      </c>
      <c r="I17" s="311"/>
      <c r="J17" s="162"/>
      <c r="K17" s="162"/>
      <c r="L17" s="252"/>
      <c r="M17" s="253" t="s">
        <v>244</v>
      </c>
    </row>
    <row r="18" spans="2:13" s="243" customFormat="1" ht="21" hidden="1" customHeight="1">
      <c r="B18" s="192" t="s">
        <v>15</v>
      </c>
      <c r="C18" s="198" t="s">
        <v>16</v>
      </c>
      <c r="D18" s="397">
        <v>44961</v>
      </c>
      <c r="E18" s="399" t="s">
        <v>447</v>
      </c>
      <c r="F18" s="400"/>
      <c r="G18" s="400"/>
      <c r="H18" s="400"/>
      <c r="I18" s="401"/>
      <c r="J18" s="401"/>
      <c r="K18" s="401"/>
      <c r="L18" s="402"/>
      <c r="M18" s="243" t="s">
        <v>80</v>
      </c>
    </row>
    <row r="19" spans="2:13" s="243" customFormat="1" ht="21" hidden="1" customHeight="1">
      <c r="B19" s="148" t="s">
        <v>18</v>
      </c>
      <c r="C19" s="149" t="s">
        <v>19</v>
      </c>
      <c r="D19" s="397"/>
      <c r="E19" s="399"/>
      <c r="F19" s="403"/>
      <c r="G19" s="403"/>
      <c r="H19" s="403"/>
      <c r="I19" s="403"/>
      <c r="J19" s="403"/>
      <c r="K19" s="403"/>
      <c r="L19" s="404"/>
      <c r="M19" s="243" t="s">
        <v>119</v>
      </c>
    </row>
    <row r="20" spans="2:13" s="243" customFormat="1" ht="21" hidden="1" customHeight="1" thickBot="1">
      <c r="B20" s="150" t="s">
        <v>20</v>
      </c>
      <c r="C20" s="151" t="s">
        <v>21</v>
      </c>
      <c r="D20" s="398"/>
      <c r="E20" s="405"/>
      <c r="F20" s="406"/>
      <c r="G20" s="406"/>
      <c r="H20" s="406"/>
      <c r="I20" s="406"/>
      <c r="J20" s="406"/>
      <c r="K20" s="406"/>
      <c r="L20" s="407"/>
      <c r="M20" s="243" t="s">
        <v>181</v>
      </c>
    </row>
    <row r="21" spans="2:13">
      <c r="B21" s="92"/>
      <c r="C21" s="92"/>
      <c r="D21" s="92"/>
      <c r="E21" s="93"/>
      <c r="F21" s="93"/>
      <c r="G21" s="93"/>
      <c r="H21" s="92"/>
      <c r="I21" s="92"/>
      <c r="M21" s="94" t="s">
        <v>78</v>
      </c>
    </row>
    <row r="22" spans="2:13" ht="15.75" thickBot="1">
      <c r="B22" s="393" t="s">
        <v>412</v>
      </c>
      <c r="C22" s="393"/>
      <c r="D22" s="393"/>
      <c r="E22" s="393"/>
      <c r="F22" s="393"/>
      <c r="G22" s="393"/>
      <c r="H22" s="393"/>
      <c r="I22" s="393"/>
      <c r="M22" s="94" t="s">
        <v>112</v>
      </c>
    </row>
    <row r="23" spans="2:13" ht="30.75" customHeight="1" thickBot="1">
      <c r="B23" s="204" t="s">
        <v>24</v>
      </c>
      <c r="C23" s="205" t="s">
        <v>0</v>
      </c>
      <c r="D23" s="201" t="s">
        <v>8</v>
      </c>
      <c r="E23" s="206" t="s">
        <v>1</v>
      </c>
      <c r="F23" s="206" t="s">
        <v>2</v>
      </c>
      <c r="G23" s="206" t="s">
        <v>25</v>
      </c>
      <c r="H23" s="264" t="s">
        <v>34</v>
      </c>
      <c r="I23" s="262" t="s">
        <v>390</v>
      </c>
      <c r="J23" s="202" t="s">
        <v>391</v>
      </c>
      <c r="K23" s="164" t="s">
        <v>392</v>
      </c>
      <c r="L23" s="165" t="s">
        <v>393</v>
      </c>
      <c r="M23" s="94" t="s">
        <v>110</v>
      </c>
    </row>
    <row r="24" spans="2:13" s="243" customFormat="1" ht="22.5" customHeight="1">
      <c r="B24" s="190" t="s">
        <v>369</v>
      </c>
      <c r="C24" s="271" t="s">
        <v>370</v>
      </c>
      <c r="D24" s="377">
        <v>44984</v>
      </c>
      <c r="E24" s="368">
        <v>0.625</v>
      </c>
      <c r="F24" s="356" t="s">
        <v>113</v>
      </c>
      <c r="G24" s="274"/>
      <c r="H24" s="276" t="s">
        <v>77</v>
      </c>
      <c r="I24" s="243" t="s">
        <v>413</v>
      </c>
      <c r="J24" s="179"/>
      <c r="K24" s="179"/>
      <c r="L24" s="242"/>
      <c r="M24" s="243" t="s">
        <v>200</v>
      </c>
    </row>
    <row r="25" spans="2:13" s="243" customFormat="1" ht="22.5" customHeight="1">
      <c r="B25" s="147" t="s">
        <v>365</v>
      </c>
      <c r="C25" s="179" t="s">
        <v>366</v>
      </c>
      <c r="D25" s="326">
        <v>44985</v>
      </c>
      <c r="E25" s="324">
        <v>0.625</v>
      </c>
      <c r="F25" s="325" t="s">
        <v>113</v>
      </c>
      <c r="G25" s="241"/>
      <c r="H25" s="233" t="s">
        <v>77</v>
      </c>
      <c r="I25" s="243" t="s">
        <v>201</v>
      </c>
      <c r="J25" s="191"/>
      <c r="K25" s="191"/>
      <c r="L25" s="247"/>
      <c r="M25" s="243" t="s">
        <v>26</v>
      </c>
    </row>
    <row r="26" spans="2:13" s="243" customFormat="1" ht="22.5" customHeight="1" thickBot="1">
      <c r="B26" s="147" t="s">
        <v>361</v>
      </c>
      <c r="C26" s="179" t="s">
        <v>362</v>
      </c>
      <c r="D26" s="326">
        <v>44986</v>
      </c>
      <c r="E26" s="324">
        <v>0.625</v>
      </c>
      <c r="F26" s="325" t="s">
        <v>113</v>
      </c>
      <c r="G26" s="241"/>
      <c r="H26" s="233" t="s">
        <v>413</v>
      </c>
      <c r="I26" s="318"/>
      <c r="J26" s="154"/>
      <c r="K26" s="154"/>
      <c r="L26" s="251"/>
      <c r="M26" s="243" t="s">
        <v>413</v>
      </c>
    </row>
    <row r="27" spans="2:13" s="243" customFormat="1" ht="22.5" customHeight="1">
      <c r="B27" s="147" t="s">
        <v>363</v>
      </c>
      <c r="C27" s="179" t="s">
        <v>364</v>
      </c>
      <c r="D27" s="326">
        <v>44986</v>
      </c>
      <c r="E27" s="324">
        <v>0.66666666666666663</v>
      </c>
      <c r="F27" s="325" t="s">
        <v>113</v>
      </c>
      <c r="G27" s="241"/>
      <c r="H27" s="233" t="s">
        <v>413</v>
      </c>
      <c r="I27" s="243" t="s">
        <v>246</v>
      </c>
      <c r="J27" s="162"/>
      <c r="K27" s="162"/>
      <c r="L27" s="242"/>
      <c r="M27" s="243" t="s">
        <v>111</v>
      </c>
    </row>
    <row r="28" spans="2:13" s="243" customFormat="1" ht="22.5" hidden="1" customHeight="1">
      <c r="B28" s="152" t="s">
        <v>359</v>
      </c>
      <c r="C28" s="179" t="s">
        <v>360</v>
      </c>
      <c r="D28" s="238">
        <v>44959</v>
      </c>
      <c r="E28" s="239">
        <v>0.625</v>
      </c>
      <c r="F28" s="241" t="s">
        <v>113</v>
      </c>
      <c r="G28" s="241">
        <v>55</v>
      </c>
      <c r="H28" s="233" t="s">
        <v>214</v>
      </c>
      <c r="I28" s="243" t="s">
        <v>80</v>
      </c>
      <c r="J28" s="162"/>
      <c r="K28" s="162"/>
      <c r="L28" s="242"/>
      <c r="M28" s="243" t="s">
        <v>214</v>
      </c>
    </row>
    <row r="29" spans="2:13" s="243" customFormat="1" ht="22.5" hidden="1" customHeight="1">
      <c r="B29" s="147" t="s">
        <v>367</v>
      </c>
      <c r="C29" s="179" t="s">
        <v>368</v>
      </c>
      <c r="D29" s="238">
        <v>44960</v>
      </c>
      <c r="E29" s="239">
        <v>0.625</v>
      </c>
      <c r="F29" s="241" t="s">
        <v>113</v>
      </c>
      <c r="G29" s="241">
        <v>60</v>
      </c>
      <c r="H29" s="233" t="s">
        <v>201</v>
      </c>
      <c r="I29" s="253" t="s">
        <v>79</v>
      </c>
      <c r="J29" s="162"/>
      <c r="K29" s="162"/>
      <c r="L29" s="242"/>
      <c r="M29" s="243" t="s">
        <v>246</v>
      </c>
    </row>
    <row r="30" spans="2:13" s="243" customFormat="1" ht="22.5" hidden="1" customHeight="1">
      <c r="B30" s="168" t="s">
        <v>357</v>
      </c>
      <c r="C30" s="179" t="s">
        <v>358</v>
      </c>
      <c r="D30" s="238">
        <v>44963</v>
      </c>
      <c r="E30" s="239">
        <v>0.625</v>
      </c>
      <c r="F30" s="241" t="s">
        <v>113</v>
      </c>
      <c r="G30" s="241">
        <v>46</v>
      </c>
      <c r="H30" s="233" t="s">
        <v>246</v>
      </c>
      <c r="I30" s="311"/>
      <c r="J30" s="162"/>
      <c r="K30" s="162"/>
      <c r="L30" s="242"/>
      <c r="M30" s="243" t="s">
        <v>201</v>
      </c>
    </row>
    <row r="31" spans="2:13" ht="15.75" thickBot="1">
      <c r="B31" s="358" t="s">
        <v>357</v>
      </c>
      <c r="C31" s="337" t="s">
        <v>358</v>
      </c>
      <c r="D31" s="249">
        <v>44987</v>
      </c>
      <c r="E31" s="338">
        <v>0.625</v>
      </c>
      <c r="F31" s="250" t="s">
        <v>113</v>
      </c>
      <c r="G31" s="250"/>
      <c r="H31" s="267" t="s">
        <v>246</v>
      </c>
      <c r="I31" s="92"/>
    </row>
    <row r="32" spans="2:13">
      <c r="B32" s="92"/>
      <c r="C32" s="92"/>
      <c r="D32" s="92"/>
      <c r="E32" s="93"/>
      <c r="F32" s="93"/>
      <c r="G32" s="93"/>
      <c r="H32" s="92"/>
      <c r="I32" s="92"/>
    </row>
    <row r="33" spans="2:9">
      <c r="B33" s="92"/>
      <c r="C33" s="92"/>
      <c r="D33" s="92"/>
      <c r="E33" s="93"/>
      <c r="F33" s="93"/>
      <c r="G33" s="94"/>
      <c r="H33" s="92"/>
      <c r="I33" s="92"/>
    </row>
    <row r="34" spans="2:9">
      <c r="B34" s="92"/>
      <c r="C34" s="92"/>
      <c r="D34" s="92"/>
      <c r="E34" s="93"/>
      <c r="F34" s="93"/>
      <c r="G34" s="93"/>
      <c r="H34" s="92"/>
      <c r="I34" s="92"/>
    </row>
    <row r="35" spans="2:9">
      <c r="B35" s="92"/>
      <c r="C35" s="92"/>
      <c r="D35" s="92"/>
      <c r="E35" s="93"/>
      <c r="F35" s="93"/>
      <c r="G35" s="93"/>
      <c r="H35" s="92"/>
      <c r="I35" s="92"/>
    </row>
    <row r="36" spans="2:9">
      <c r="B36" s="92"/>
      <c r="C36" s="92"/>
      <c r="D36" s="92"/>
      <c r="E36" s="93"/>
      <c r="F36" s="93"/>
      <c r="G36" s="93"/>
      <c r="H36" s="92"/>
      <c r="I36" s="92"/>
    </row>
    <row r="37" spans="2:9">
      <c r="B37" s="92"/>
      <c r="C37" s="92"/>
      <c r="D37" s="92"/>
      <c r="E37" s="93"/>
      <c r="F37" s="93"/>
      <c r="G37" s="93"/>
      <c r="H37" s="92"/>
      <c r="I37" s="92"/>
    </row>
    <row r="38" spans="2:9">
      <c r="B38" s="92"/>
      <c r="C38" s="92"/>
      <c r="D38" s="92"/>
      <c r="E38" s="93"/>
      <c r="F38" s="93"/>
      <c r="G38" s="93"/>
      <c r="H38" s="92"/>
      <c r="I38" s="92"/>
    </row>
    <row r="39" spans="2:9">
      <c r="B39" s="92"/>
      <c r="C39" s="92"/>
      <c r="D39" s="92"/>
      <c r="E39" s="93"/>
      <c r="F39" s="93"/>
      <c r="G39" s="93"/>
      <c r="H39" s="92"/>
      <c r="I39" s="92"/>
    </row>
  </sheetData>
  <mergeCells count="9">
    <mergeCell ref="B22:I22"/>
    <mergeCell ref="B3:I3"/>
    <mergeCell ref="B4:I4"/>
    <mergeCell ref="B5:I5"/>
    <mergeCell ref="B6:I6"/>
    <mergeCell ref="B7:I7"/>
    <mergeCell ref="B9:I9"/>
    <mergeCell ref="D18:D20"/>
    <mergeCell ref="E18:L20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J26:L27 L14:L17 J30:L30 K15:K16 K11:L12 K28:L29 K24:L25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/>
  <dimension ref="B1:R57"/>
  <sheetViews>
    <sheetView zoomScaleNormal="100" zoomScaleSheetLayoutView="100" workbookViewId="0">
      <selection activeCell="H39" sqref="H39"/>
    </sheetView>
  </sheetViews>
  <sheetFormatPr defaultColWidth="9.140625" defaultRowHeight="15"/>
  <cols>
    <col min="1" max="1" width="2.28515625" style="94" customWidth="1"/>
    <col min="2" max="2" width="8.42578125" style="94" customWidth="1"/>
    <col min="3" max="3" width="31.85546875" style="94" customWidth="1"/>
    <col min="4" max="4" width="11.28515625" style="94" customWidth="1"/>
    <col min="5" max="5" width="5.5703125" style="95" customWidth="1"/>
    <col min="6" max="6" width="8.5703125" style="95" customWidth="1"/>
    <col min="7" max="7" width="6.85546875" style="95" customWidth="1"/>
    <col min="8" max="8" width="30.140625" style="94" bestFit="1" customWidth="1"/>
    <col min="9" max="10" width="35.5703125" style="94" hidden="1" customWidth="1"/>
    <col min="11" max="12" width="20.7109375" style="94" hidden="1" customWidth="1"/>
    <col min="13" max="13" width="49.7109375" style="94" hidden="1" customWidth="1"/>
    <col min="14" max="16" width="9.140625" style="94"/>
    <col min="17" max="17" width="38.5703125" style="94" customWidth="1"/>
    <col min="18" max="18" width="52.85546875" style="94" customWidth="1"/>
    <col min="19" max="16384" width="9.140625" style="94"/>
  </cols>
  <sheetData>
    <row r="1" spans="2:18" ht="8.25" customHeight="1"/>
    <row r="2" spans="2:18" ht="6.75" customHeight="1"/>
    <row r="3" spans="2:18">
      <c r="B3" s="394" t="s">
        <v>11</v>
      </c>
      <c r="C3" s="394"/>
      <c r="D3" s="394"/>
      <c r="E3" s="394"/>
      <c r="F3" s="394"/>
      <c r="G3" s="394"/>
      <c r="H3" s="394"/>
      <c r="I3" s="394"/>
      <c r="N3" s="139"/>
      <c r="O3" s="140"/>
      <c r="P3" s="140"/>
      <c r="Q3" s="140"/>
      <c r="R3" s="139"/>
    </row>
    <row r="4" spans="2:18">
      <c r="B4" s="394" t="s">
        <v>12</v>
      </c>
      <c r="C4" s="394"/>
      <c r="D4" s="394"/>
      <c r="E4" s="394"/>
      <c r="F4" s="394"/>
      <c r="G4" s="394"/>
      <c r="H4" s="394"/>
      <c r="I4" s="394"/>
      <c r="N4" s="139"/>
      <c r="O4" s="140"/>
      <c r="P4" s="140"/>
      <c r="Q4" s="140"/>
      <c r="R4" s="139"/>
    </row>
    <row r="5" spans="2:18" ht="12.75" customHeight="1">
      <c r="B5" s="394" t="s">
        <v>415</v>
      </c>
      <c r="C5" s="394"/>
      <c r="D5" s="394"/>
      <c r="E5" s="394"/>
      <c r="F5" s="394"/>
      <c r="G5" s="394"/>
      <c r="H5" s="394"/>
      <c r="I5" s="394"/>
      <c r="N5" s="139"/>
      <c r="O5" s="140"/>
      <c r="P5" s="140"/>
      <c r="Q5" s="140"/>
      <c r="R5" s="139"/>
    </row>
    <row r="6" spans="2:18">
      <c r="B6" s="394" t="s">
        <v>31</v>
      </c>
      <c r="C6" s="394"/>
      <c r="D6" s="394"/>
      <c r="E6" s="394"/>
      <c r="F6" s="394"/>
      <c r="G6" s="394"/>
      <c r="H6" s="394"/>
      <c r="I6" s="394"/>
      <c r="N6" s="139"/>
      <c r="O6" s="140"/>
      <c r="P6" s="140"/>
      <c r="Q6" s="140"/>
      <c r="R6" s="139"/>
    </row>
    <row r="7" spans="2:18" ht="15" customHeight="1">
      <c r="B7" s="394" t="s">
        <v>445</v>
      </c>
      <c r="C7" s="394"/>
      <c r="D7" s="394"/>
      <c r="E7" s="394"/>
      <c r="F7" s="394"/>
      <c r="G7" s="394"/>
      <c r="H7" s="394"/>
      <c r="I7" s="394"/>
      <c r="N7" s="139"/>
      <c r="O7" s="140"/>
      <c r="P7" s="140"/>
      <c r="Q7" s="140"/>
      <c r="R7" s="139"/>
    </row>
    <row r="8" spans="2:18" ht="9" customHeight="1">
      <c r="N8" s="139"/>
      <c r="O8" s="140"/>
      <c r="P8" s="140"/>
      <c r="Q8" s="140"/>
      <c r="R8" s="139"/>
    </row>
    <row r="9" spans="2:18" ht="15.75" thickBot="1">
      <c r="B9" s="395" t="s">
        <v>411</v>
      </c>
      <c r="C9" s="395"/>
      <c r="D9" s="395"/>
      <c r="E9" s="395"/>
      <c r="F9" s="395"/>
      <c r="G9" s="395"/>
      <c r="H9" s="395"/>
      <c r="I9" s="395"/>
      <c r="N9" s="139"/>
      <c r="O9" s="140"/>
      <c r="P9" s="140"/>
      <c r="Q9" s="140"/>
      <c r="R9" s="139"/>
    </row>
    <row r="10" spans="2:18" ht="30" customHeight="1" thickBot="1">
      <c r="B10" s="199" t="s">
        <v>23</v>
      </c>
      <c r="C10" s="200" t="s">
        <v>0</v>
      </c>
      <c r="D10" s="201" t="s">
        <v>8</v>
      </c>
      <c r="E10" s="201" t="s">
        <v>1</v>
      </c>
      <c r="F10" s="201" t="s">
        <v>9</v>
      </c>
      <c r="G10" s="201" t="s">
        <v>25</v>
      </c>
      <c r="H10" s="201" t="s">
        <v>34</v>
      </c>
      <c r="I10" s="201" t="s">
        <v>390</v>
      </c>
      <c r="J10" s="202" t="s">
        <v>391</v>
      </c>
      <c r="K10" s="202" t="s">
        <v>392</v>
      </c>
      <c r="L10" s="203" t="s">
        <v>393</v>
      </c>
      <c r="N10" s="139"/>
      <c r="O10" s="140"/>
      <c r="P10" s="140"/>
      <c r="Q10" s="140"/>
      <c r="R10" s="139"/>
    </row>
    <row r="11" spans="2:18" s="243" customFormat="1" ht="22.5" customHeight="1">
      <c r="B11" s="190" t="s">
        <v>374</v>
      </c>
      <c r="C11" s="271" t="s">
        <v>352</v>
      </c>
      <c r="D11" s="377">
        <v>44984</v>
      </c>
      <c r="E11" s="368">
        <v>0.45833333333333331</v>
      </c>
      <c r="F11" s="356" t="s">
        <v>114</v>
      </c>
      <c r="G11" s="274"/>
      <c r="H11" s="276" t="s">
        <v>111</v>
      </c>
      <c r="I11" s="243" t="s">
        <v>181</v>
      </c>
      <c r="J11" s="256" t="s">
        <v>77</v>
      </c>
      <c r="K11" s="179"/>
      <c r="L11" s="247"/>
      <c r="M11" s="256" t="s">
        <v>76</v>
      </c>
      <c r="N11" s="256"/>
      <c r="O11" s="253"/>
    </row>
    <row r="12" spans="2:18" s="243" customFormat="1" ht="22.5" customHeight="1">
      <c r="B12" s="147" t="s">
        <v>375</v>
      </c>
      <c r="C12" s="179" t="s">
        <v>376</v>
      </c>
      <c r="D12" s="326">
        <v>44985</v>
      </c>
      <c r="E12" s="324">
        <v>0.45833333333333331</v>
      </c>
      <c r="F12" s="325" t="s">
        <v>114</v>
      </c>
      <c r="G12" s="241"/>
      <c r="H12" s="242" t="s">
        <v>200</v>
      </c>
      <c r="I12" s="317"/>
      <c r="J12" s="179"/>
      <c r="K12" s="179"/>
      <c r="L12" s="242"/>
      <c r="M12" s="256" t="s">
        <v>73</v>
      </c>
      <c r="N12" s="256"/>
      <c r="O12" s="253"/>
    </row>
    <row r="13" spans="2:18" s="243" customFormat="1" ht="22.5" customHeight="1">
      <c r="B13" s="147" t="s">
        <v>372</v>
      </c>
      <c r="C13" s="179" t="s">
        <v>28</v>
      </c>
      <c r="D13" s="326">
        <v>44985</v>
      </c>
      <c r="E13" s="324">
        <v>0.66666666666666663</v>
      </c>
      <c r="F13" s="325" t="s">
        <v>114</v>
      </c>
      <c r="G13" s="241"/>
      <c r="H13" s="242" t="s">
        <v>246</v>
      </c>
      <c r="I13" s="309"/>
      <c r="J13" s="179"/>
      <c r="K13" s="179"/>
      <c r="L13" s="242"/>
      <c r="M13" s="256" t="s">
        <v>244</v>
      </c>
      <c r="N13" s="256"/>
      <c r="O13" s="253"/>
    </row>
    <row r="14" spans="2:18" s="243" customFormat="1" ht="22.5" hidden="1" customHeight="1">
      <c r="B14" s="148" t="s">
        <v>377</v>
      </c>
      <c r="C14" s="179" t="s">
        <v>356</v>
      </c>
      <c r="D14" s="326">
        <v>44960</v>
      </c>
      <c r="E14" s="324">
        <v>0.45833333333333331</v>
      </c>
      <c r="F14" s="325"/>
      <c r="G14" s="241"/>
      <c r="H14" s="233" t="s">
        <v>201</v>
      </c>
      <c r="I14" s="94" t="s">
        <v>112</v>
      </c>
      <c r="J14" s="243" t="s">
        <v>214</v>
      </c>
      <c r="K14" s="245"/>
      <c r="L14" s="247"/>
      <c r="M14" s="256" t="s">
        <v>71</v>
      </c>
      <c r="N14" s="256"/>
      <c r="O14" s="253"/>
    </row>
    <row r="15" spans="2:18" s="243" customFormat="1" ht="22.5" customHeight="1" thickBot="1">
      <c r="B15" s="153" t="s">
        <v>371</v>
      </c>
      <c r="C15" s="248" t="s">
        <v>350</v>
      </c>
      <c r="D15" s="378">
        <v>44986</v>
      </c>
      <c r="E15" s="332">
        <v>0.5</v>
      </c>
      <c r="F15" s="370" t="s">
        <v>114</v>
      </c>
      <c r="G15" s="250"/>
      <c r="H15" s="251" t="s">
        <v>200</v>
      </c>
      <c r="I15" s="309"/>
      <c r="J15" s="179"/>
      <c r="K15" s="179"/>
      <c r="L15" s="242"/>
      <c r="M15" s="256" t="s">
        <v>77</v>
      </c>
      <c r="N15" s="256"/>
      <c r="O15" s="253"/>
    </row>
    <row r="16" spans="2:18" s="243" customFormat="1" ht="22.5" hidden="1" customHeight="1">
      <c r="B16" s="143" t="s">
        <v>373</v>
      </c>
      <c r="C16" s="245" t="s">
        <v>348</v>
      </c>
      <c r="D16" s="244">
        <v>44959</v>
      </c>
      <c r="E16" s="246">
        <v>0.45833333333333331</v>
      </c>
      <c r="F16" s="240" t="s">
        <v>114</v>
      </c>
      <c r="G16" s="240">
        <v>44</v>
      </c>
      <c r="H16" s="245" t="s">
        <v>26</v>
      </c>
      <c r="I16" s="243" t="s">
        <v>214</v>
      </c>
      <c r="J16" s="179"/>
      <c r="K16" s="179"/>
      <c r="L16" s="242"/>
      <c r="M16" s="256" t="s">
        <v>79</v>
      </c>
      <c r="N16" s="256"/>
      <c r="O16" s="253"/>
    </row>
    <row r="17" spans="2:13" s="243" customFormat="1" ht="22.5" hidden="1" customHeight="1">
      <c r="B17" s="192" t="s">
        <v>15</v>
      </c>
      <c r="C17" s="198" t="s">
        <v>16</v>
      </c>
      <c r="D17" s="408">
        <v>44961</v>
      </c>
      <c r="E17" s="409" t="s">
        <v>447</v>
      </c>
      <c r="F17" s="401"/>
      <c r="G17" s="401"/>
      <c r="H17" s="401"/>
      <c r="I17" s="401"/>
      <c r="J17" s="401"/>
      <c r="K17" s="401"/>
      <c r="L17" s="402"/>
      <c r="M17" s="243" t="s">
        <v>80</v>
      </c>
    </row>
    <row r="18" spans="2:13" s="243" customFormat="1" ht="22.5" hidden="1" customHeight="1">
      <c r="B18" s="148" t="s">
        <v>18</v>
      </c>
      <c r="C18" s="149" t="s">
        <v>19</v>
      </c>
      <c r="D18" s="397"/>
      <c r="E18" s="399"/>
      <c r="F18" s="403"/>
      <c r="G18" s="403"/>
      <c r="H18" s="403"/>
      <c r="I18" s="403"/>
      <c r="J18" s="403"/>
      <c r="K18" s="403"/>
      <c r="L18" s="404"/>
      <c r="M18" s="243" t="s">
        <v>119</v>
      </c>
    </row>
    <row r="19" spans="2:13" s="243" customFormat="1" ht="22.5" hidden="1" customHeight="1" thickBot="1">
      <c r="B19" s="150" t="s">
        <v>20</v>
      </c>
      <c r="C19" s="151" t="s">
        <v>21</v>
      </c>
      <c r="D19" s="398"/>
      <c r="E19" s="405"/>
      <c r="F19" s="406"/>
      <c r="G19" s="406"/>
      <c r="H19" s="406"/>
      <c r="I19" s="406"/>
      <c r="J19" s="406"/>
      <c r="K19" s="406"/>
      <c r="L19" s="407"/>
      <c r="M19" s="243" t="s">
        <v>181</v>
      </c>
    </row>
    <row r="20" spans="2:13" ht="10.5" customHeight="1">
      <c r="B20" s="92"/>
      <c r="C20" s="92"/>
      <c r="D20" s="92"/>
      <c r="E20" s="93"/>
      <c r="F20" s="93"/>
      <c r="G20" s="93"/>
      <c r="H20" s="92"/>
      <c r="I20" s="92"/>
      <c r="M20" s="94" t="s">
        <v>78</v>
      </c>
    </row>
    <row r="21" spans="2:13" ht="18" customHeight="1" thickBot="1">
      <c r="B21" s="393" t="s">
        <v>412</v>
      </c>
      <c r="C21" s="393"/>
      <c r="D21" s="393"/>
      <c r="E21" s="393"/>
      <c r="F21" s="393"/>
      <c r="G21" s="393"/>
      <c r="H21" s="393"/>
      <c r="I21" s="393"/>
      <c r="M21" s="94" t="s">
        <v>112</v>
      </c>
    </row>
    <row r="22" spans="2:13" ht="27.75" customHeight="1" thickBot="1">
      <c r="B22" s="204" t="s">
        <v>24</v>
      </c>
      <c r="C22" s="205" t="s">
        <v>0</v>
      </c>
      <c r="D22" s="201" t="s">
        <v>8</v>
      </c>
      <c r="E22" s="206" t="s">
        <v>1</v>
      </c>
      <c r="F22" s="206" t="s">
        <v>2</v>
      </c>
      <c r="G22" s="206" t="s">
        <v>25</v>
      </c>
      <c r="H22" s="264" t="s">
        <v>34</v>
      </c>
      <c r="I22" s="262" t="s">
        <v>390</v>
      </c>
      <c r="J22" s="202" t="s">
        <v>391</v>
      </c>
      <c r="K22" s="202" t="s">
        <v>392</v>
      </c>
      <c r="L22" s="203" t="s">
        <v>393</v>
      </c>
      <c r="M22" s="94" t="s">
        <v>110</v>
      </c>
    </row>
    <row r="23" spans="2:13" s="243" customFormat="1" ht="21" customHeight="1">
      <c r="B23" s="190" t="s">
        <v>387</v>
      </c>
      <c r="C23" s="363" t="s">
        <v>388</v>
      </c>
      <c r="D23" s="377">
        <v>44984</v>
      </c>
      <c r="E23" s="371">
        <v>0.5</v>
      </c>
      <c r="F23" s="274" t="s">
        <v>114</v>
      </c>
      <c r="G23" s="274"/>
      <c r="H23" s="276" t="s">
        <v>214</v>
      </c>
      <c r="I23" s="309"/>
      <c r="J23" s="179"/>
      <c r="K23" s="179"/>
      <c r="L23" s="242"/>
      <c r="M23" s="243" t="s">
        <v>200</v>
      </c>
    </row>
    <row r="24" spans="2:13" s="243" customFormat="1" ht="21" customHeight="1">
      <c r="B24" s="147" t="s">
        <v>389</v>
      </c>
      <c r="C24" s="257" t="s">
        <v>370</v>
      </c>
      <c r="D24" s="326">
        <v>44984</v>
      </c>
      <c r="E24" s="239" t="s">
        <v>430</v>
      </c>
      <c r="F24" s="241" t="s">
        <v>114</v>
      </c>
      <c r="G24" s="241"/>
      <c r="H24" s="233" t="s">
        <v>77</v>
      </c>
      <c r="I24" s="243" t="s">
        <v>181</v>
      </c>
      <c r="J24" s="162"/>
      <c r="K24" s="179"/>
      <c r="L24" s="242"/>
      <c r="M24" s="243" t="s">
        <v>246</v>
      </c>
    </row>
    <row r="25" spans="2:13" s="243" customFormat="1" ht="21" hidden="1" customHeight="1">
      <c r="B25" s="152" t="s">
        <v>380</v>
      </c>
      <c r="C25" s="257" t="s">
        <v>360</v>
      </c>
      <c r="D25" s="326">
        <v>44959</v>
      </c>
      <c r="E25" s="239">
        <v>0.625</v>
      </c>
      <c r="F25" s="241" t="s">
        <v>114</v>
      </c>
      <c r="G25" s="241"/>
      <c r="H25" s="233" t="s">
        <v>214</v>
      </c>
      <c r="I25" s="311"/>
      <c r="J25" s="162"/>
      <c r="K25" s="179"/>
      <c r="L25" s="242"/>
      <c r="M25" s="243" t="s">
        <v>214</v>
      </c>
    </row>
    <row r="26" spans="2:13" s="243" customFormat="1" ht="21" customHeight="1" thickBot="1">
      <c r="B26" s="147" t="s">
        <v>381</v>
      </c>
      <c r="C26" s="257" t="s">
        <v>382</v>
      </c>
      <c r="D26" s="326">
        <v>44985</v>
      </c>
      <c r="E26" s="239">
        <v>0.5</v>
      </c>
      <c r="F26" s="241" t="s">
        <v>114</v>
      </c>
      <c r="G26" s="241"/>
      <c r="H26" s="233" t="s">
        <v>214</v>
      </c>
      <c r="I26" s="319"/>
      <c r="J26" s="214"/>
      <c r="K26" s="259"/>
      <c r="L26" s="260"/>
      <c r="M26" s="243" t="s">
        <v>201</v>
      </c>
    </row>
    <row r="27" spans="2:13" s="243" customFormat="1" ht="21" customHeight="1">
      <c r="B27" s="152" t="s">
        <v>378</v>
      </c>
      <c r="C27" s="257" t="s">
        <v>379</v>
      </c>
      <c r="D27" s="326">
        <v>44985</v>
      </c>
      <c r="E27" s="239">
        <v>0.625</v>
      </c>
      <c r="F27" s="241" t="s">
        <v>114</v>
      </c>
      <c r="G27" s="241"/>
      <c r="H27" s="233" t="s">
        <v>200</v>
      </c>
      <c r="I27" s="311"/>
      <c r="J27" s="162"/>
      <c r="K27" s="179"/>
      <c r="L27" s="242"/>
      <c r="M27" s="243" t="s">
        <v>111</v>
      </c>
    </row>
    <row r="28" spans="2:13" s="243" customFormat="1" ht="21" customHeight="1" thickBot="1">
      <c r="B28" s="153" t="s">
        <v>385</v>
      </c>
      <c r="C28" s="366" t="s">
        <v>386</v>
      </c>
      <c r="D28" s="378">
        <v>44986</v>
      </c>
      <c r="E28" s="338">
        <v>0.625</v>
      </c>
      <c r="F28" s="250" t="s">
        <v>114</v>
      </c>
      <c r="G28" s="250"/>
      <c r="H28" s="267" t="s">
        <v>201</v>
      </c>
      <c r="I28" s="311"/>
      <c r="J28" s="162"/>
      <c r="K28" s="179"/>
      <c r="L28" s="242"/>
      <c r="M28" s="243" t="s">
        <v>413</v>
      </c>
    </row>
    <row r="29" spans="2:13" s="243" customFormat="1" ht="21" hidden="1" customHeight="1">
      <c r="B29" s="143" t="s">
        <v>383</v>
      </c>
      <c r="C29" s="258" t="s">
        <v>384</v>
      </c>
      <c r="D29" s="244">
        <v>44960</v>
      </c>
      <c r="E29" s="246">
        <v>0.625</v>
      </c>
      <c r="F29" s="240" t="s">
        <v>114</v>
      </c>
      <c r="G29" s="240">
        <v>4</v>
      </c>
      <c r="H29" s="265" t="s">
        <v>214</v>
      </c>
      <c r="I29" s="314"/>
      <c r="J29" s="191"/>
      <c r="K29" s="245"/>
      <c r="L29" s="247"/>
      <c r="M29" s="243" t="s">
        <v>26</v>
      </c>
    </row>
    <row r="30" spans="2:13">
      <c r="B30" s="92"/>
      <c r="C30" s="92"/>
      <c r="D30" s="92"/>
      <c r="E30" s="93"/>
      <c r="F30" s="93"/>
      <c r="G30" s="93"/>
      <c r="H30" s="92"/>
      <c r="I30" s="92"/>
    </row>
    <row r="31" spans="2:13">
      <c r="B31" s="92"/>
      <c r="C31" s="92"/>
      <c r="D31" s="92"/>
      <c r="E31" s="93"/>
      <c r="F31" s="93"/>
      <c r="G31" s="93"/>
      <c r="H31" s="92"/>
      <c r="I31" s="92"/>
    </row>
    <row r="32" spans="2:13">
      <c r="B32" s="92"/>
      <c r="C32" s="92"/>
      <c r="D32" s="92"/>
      <c r="E32" s="93"/>
      <c r="F32" s="93"/>
      <c r="G32" s="94"/>
      <c r="H32" s="92"/>
      <c r="I32" s="92"/>
    </row>
    <row r="33" spans="2:9">
      <c r="B33" s="92"/>
      <c r="C33" s="92"/>
      <c r="D33" s="92"/>
      <c r="E33" s="93"/>
      <c r="F33" s="93"/>
      <c r="G33" s="93"/>
      <c r="H33" s="92"/>
      <c r="I33" s="92"/>
    </row>
    <row r="34" spans="2:9">
      <c r="B34" s="92"/>
      <c r="C34" s="92"/>
      <c r="D34" s="92"/>
      <c r="E34" s="93"/>
      <c r="F34" s="93"/>
      <c r="G34" s="93"/>
      <c r="H34" s="92"/>
      <c r="I34" s="92"/>
    </row>
    <row r="35" spans="2:9">
      <c r="B35" s="92"/>
      <c r="C35" s="92"/>
      <c r="D35" s="92"/>
      <c r="E35" s="93"/>
      <c r="F35" s="93"/>
      <c r="G35" s="93"/>
      <c r="H35" s="92"/>
      <c r="I35" s="92"/>
    </row>
    <row r="36" spans="2:9">
      <c r="B36" s="92"/>
      <c r="C36" s="92"/>
      <c r="D36" s="92"/>
      <c r="E36" s="93"/>
      <c r="F36" s="93"/>
      <c r="G36" s="93"/>
      <c r="H36" s="92"/>
      <c r="I36" s="92"/>
    </row>
    <row r="37" spans="2:9">
      <c r="B37" s="92"/>
      <c r="C37" s="92"/>
      <c r="D37" s="92"/>
      <c r="E37" s="93"/>
      <c r="F37" s="93"/>
      <c r="G37" s="93"/>
      <c r="H37" s="92"/>
      <c r="I37" s="92"/>
    </row>
    <row r="38" spans="2:9">
      <c r="B38" s="92"/>
      <c r="C38" s="92"/>
      <c r="D38" s="92"/>
      <c r="E38" s="93"/>
      <c r="F38" s="93"/>
      <c r="G38" s="93"/>
      <c r="H38" s="92"/>
      <c r="I38" s="92"/>
    </row>
    <row r="39" spans="2:9">
      <c r="B39" s="92"/>
      <c r="C39" s="92"/>
      <c r="D39" s="92"/>
      <c r="E39" s="93"/>
      <c r="F39" s="93"/>
      <c r="G39" s="93"/>
      <c r="H39" s="92"/>
      <c r="I39" s="92"/>
    </row>
    <row r="40" spans="2:9">
      <c r="B40" s="92"/>
      <c r="C40" s="92"/>
      <c r="D40" s="92"/>
      <c r="E40" s="93"/>
      <c r="F40" s="93"/>
      <c r="G40" s="93"/>
      <c r="H40" s="92"/>
      <c r="I40" s="92"/>
    </row>
    <row r="41" spans="2:9">
      <c r="B41" s="92"/>
      <c r="C41" s="92"/>
      <c r="D41" s="92"/>
      <c r="E41" s="93"/>
      <c r="F41" s="93"/>
      <c r="G41" s="93"/>
      <c r="H41" s="92"/>
      <c r="I41" s="92"/>
    </row>
    <row r="42" spans="2:9">
      <c r="B42" s="92"/>
      <c r="C42" s="92"/>
      <c r="D42" s="92"/>
      <c r="E42" s="93"/>
      <c r="F42" s="93"/>
      <c r="G42" s="93"/>
      <c r="H42" s="92"/>
      <c r="I42" s="92"/>
    </row>
    <row r="43" spans="2:9">
      <c r="B43" s="92"/>
      <c r="C43" s="92"/>
      <c r="D43" s="92"/>
      <c r="E43" s="93"/>
      <c r="F43" s="93"/>
      <c r="G43" s="93"/>
      <c r="H43" s="92"/>
      <c r="I43" s="92"/>
    </row>
    <row r="44" spans="2:9">
      <c r="B44" s="92"/>
      <c r="C44" s="92"/>
      <c r="D44" s="92"/>
      <c r="E44" s="93"/>
      <c r="F44" s="93"/>
      <c r="G44" s="93"/>
      <c r="H44" s="92"/>
      <c r="I44" s="92"/>
    </row>
    <row r="45" spans="2:9">
      <c r="B45" s="92"/>
      <c r="C45" s="92"/>
      <c r="D45" s="92"/>
      <c r="E45" s="93"/>
      <c r="F45" s="93"/>
      <c r="G45" s="93"/>
      <c r="H45" s="92"/>
      <c r="I45" s="92"/>
    </row>
    <row r="46" spans="2:9">
      <c r="B46" s="92"/>
      <c r="C46" s="92"/>
      <c r="D46" s="92"/>
      <c r="E46" s="93"/>
      <c r="F46" s="93"/>
      <c r="G46" s="93"/>
      <c r="H46" s="92"/>
      <c r="I46" s="92"/>
    </row>
    <row r="47" spans="2:9">
      <c r="B47" s="92"/>
      <c r="C47" s="92"/>
      <c r="D47" s="92"/>
      <c r="E47" s="93"/>
      <c r="F47" s="93"/>
      <c r="G47" s="93"/>
      <c r="H47" s="92"/>
      <c r="I47" s="92"/>
    </row>
    <row r="48" spans="2:9">
      <c r="B48" s="92"/>
      <c r="C48" s="92"/>
      <c r="D48" s="92"/>
      <c r="E48" s="93"/>
      <c r="F48" s="93"/>
      <c r="G48" s="93"/>
      <c r="H48" s="92"/>
      <c r="I48" s="92"/>
    </row>
    <row r="49" spans="2:9">
      <c r="B49" s="92"/>
      <c r="C49" s="92"/>
      <c r="D49" s="92"/>
      <c r="E49" s="93"/>
      <c r="F49" s="93"/>
      <c r="G49" s="93"/>
      <c r="H49" s="92"/>
      <c r="I49" s="92"/>
    </row>
    <row r="50" spans="2:9">
      <c r="B50" s="92"/>
      <c r="C50" s="92"/>
      <c r="D50" s="92"/>
      <c r="E50" s="93"/>
      <c r="F50" s="93"/>
      <c r="G50" s="93"/>
      <c r="H50" s="92"/>
      <c r="I50" s="92"/>
    </row>
    <row r="51" spans="2:9">
      <c r="B51" s="92"/>
      <c r="C51" s="92"/>
      <c r="D51" s="92"/>
      <c r="E51" s="93"/>
      <c r="F51" s="93"/>
      <c r="G51" s="93"/>
      <c r="H51" s="92"/>
      <c r="I51" s="92"/>
    </row>
    <row r="52" spans="2:9">
      <c r="B52" s="92"/>
      <c r="C52" s="92"/>
      <c r="D52" s="92"/>
      <c r="E52" s="93"/>
      <c r="F52" s="93"/>
      <c r="G52" s="93"/>
      <c r="H52" s="92"/>
      <c r="I52" s="92"/>
    </row>
    <row r="53" spans="2:9">
      <c r="B53" s="92"/>
      <c r="C53" s="92"/>
      <c r="D53" s="92"/>
      <c r="E53" s="93"/>
      <c r="F53" s="93"/>
      <c r="G53" s="93"/>
      <c r="H53" s="92"/>
      <c r="I53" s="92"/>
    </row>
    <row r="54" spans="2:9">
      <c r="B54" s="92"/>
      <c r="C54" s="92"/>
      <c r="D54" s="92"/>
      <c r="E54" s="93"/>
      <c r="F54" s="93"/>
      <c r="G54" s="93"/>
      <c r="H54" s="92"/>
      <c r="I54" s="92"/>
    </row>
    <row r="55" spans="2:9">
      <c r="B55" s="92"/>
      <c r="C55" s="92"/>
      <c r="D55" s="92"/>
      <c r="E55" s="93"/>
      <c r="F55" s="93"/>
      <c r="G55" s="93"/>
      <c r="H55" s="92"/>
      <c r="I55" s="92"/>
    </row>
    <row r="56" spans="2:9">
      <c r="B56" s="92"/>
      <c r="C56" s="92"/>
      <c r="D56" s="92"/>
      <c r="E56" s="93"/>
      <c r="F56" s="93"/>
      <c r="G56" s="93"/>
      <c r="H56" s="92"/>
      <c r="I56" s="92"/>
    </row>
    <row r="57" spans="2:9">
      <c r="B57" s="92"/>
      <c r="C57" s="92"/>
      <c r="D57" s="92"/>
      <c r="E57" s="93"/>
      <c r="F57" s="93"/>
      <c r="G57" s="93"/>
      <c r="H57" s="92"/>
      <c r="I57" s="92"/>
    </row>
  </sheetData>
  <mergeCells count="9">
    <mergeCell ref="B21:I21"/>
    <mergeCell ref="B3:I3"/>
    <mergeCell ref="B4:I4"/>
    <mergeCell ref="B5:I5"/>
    <mergeCell ref="B6:I6"/>
    <mergeCell ref="B7:I7"/>
    <mergeCell ref="B9:I9"/>
    <mergeCell ref="D17:D19"/>
    <mergeCell ref="E17:L19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J15 K14:L16 K11:L11 J23:L25 J28:L28 I26:L27 I29:L29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34"/>
  <sheetViews>
    <sheetView workbookViewId="0">
      <selection activeCell="Q17" sqref="Q17"/>
    </sheetView>
  </sheetViews>
  <sheetFormatPr defaultColWidth="9.140625" defaultRowHeight="15"/>
  <cols>
    <col min="1" max="1" width="2.28515625" style="94" customWidth="1"/>
    <col min="2" max="2" width="9.140625" style="94" customWidth="1"/>
    <col min="3" max="3" width="31" style="94" customWidth="1"/>
    <col min="4" max="4" width="10.7109375" style="94" customWidth="1"/>
    <col min="5" max="5" width="8" style="95" customWidth="1"/>
    <col min="6" max="6" width="8.5703125" style="95" customWidth="1"/>
    <col min="7" max="7" width="6.85546875" style="95" customWidth="1"/>
    <col min="8" max="8" width="40.28515625" style="94" customWidth="1"/>
    <col min="9" max="9" width="35.7109375" style="94" customWidth="1"/>
    <col min="10" max="10" width="30" style="94" bestFit="1" customWidth="1"/>
    <col min="11" max="11" width="24.5703125" style="94" customWidth="1"/>
    <col min="12" max="12" width="25.7109375" style="94" customWidth="1"/>
    <col min="13" max="13" width="42.140625" style="94" customWidth="1"/>
    <col min="14" max="16" width="9.140625" style="94"/>
    <col min="17" max="17" width="38.5703125" style="94" customWidth="1"/>
    <col min="18" max="18" width="52.85546875" style="94" customWidth="1"/>
    <col min="19" max="16384" width="9.140625" style="94"/>
  </cols>
  <sheetData>
    <row r="3" spans="2:18">
      <c r="B3" s="394" t="s">
        <v>11</v>
      </c>
      <c r="C3" s="394"/>
      <c r="D3" s="394"/>
      <c r="E3" s="394"/>
      <c r="F3" s="394"/>
      <c r="G3" s="394"/>
      <c r="H3" s="394"/>
      <c r="I3" s="394"/>
      <c r="N3" s="139"/>
      <c r="O3" s="140"/>
      <c r="P3" s="140"/>
      <c r="Q3" s="140"/>
      <c r="R3" s="139"/>
    </row>
    <row r="4" spans="2:18">
      <c r="B4" s="394" t="s">
        <v>12</v>
      </c>
      <c r="C4" s="394"/>
      <c r="D4" s="394"/>
      <c r="E4" s="394"/>
      <c r="F4" s="394"/>
      <c r="G4" s="394"/>
      <c r="H4" s="394"/>
      <c r="I4" s="394"/>
      <c r="N4" s="139"/>
      <c r="O4" s="140"/>
      <c r="P4" s="140"/>
      <c r="Q4" s="140"/>
      <c r="R4" s="139"/>
    </row>
    <row r="5" spans="2:18" ht="12.75" customHeight="1">
      <c r="B5" s="394" t="s">
        <v>414</v>
      </c>
      <c r="C5" s="394"/>
      <c r="D5" s="394"/>
      <c r="E5" s="394"/>
      <c r="F5" s="394"/>
      <c r="G5" s="394"/>
      <c r="H5" s="394"/>
      <c r="I5" s="394"/>
      <c r="N5" s="139"/>
      <c r="O5" s="140"/>
      <c r="P5" s="140"/>
      <c r="Q5" s="140"/>
      <c r="R5" s="139"/>
    </row>
    <row r="6" spans="2:18">
      <c r="B6" s="394" t="s">
        <v>32</v>
      </c>
      <c r="C6" s="394"/>
      <c r="D6" s="394"/>
      <c r="E6" s="394"/>
      <c r="F6" s="394"/>
      <c r="G6" s="394"/>
      <c r="H6" s="394"/>
      <c r="I6" s="394"/>
      <c r="N6" s="139"/>
      <c r="O6" s="140"/>
      <c r="P6" s="140"/>
      <c r="Q6" s="140"/>
      <c r="R6" s="139"/>
    </row>
    <row r="7" spans="2:18" ht="15" customHeight="1">
      <c r="B7" s="394" t="s">
        <v>440</v>
      </c>
      <c r="C7" s="394"/>
      <c r="D7" s="394"/>
      <c r="E7" s="394"/>
      <c r="F7" s="394"/>
      <c r="G7" s="394"/>
      <c r="H7" s="394"/>
      <c r="I7" s="394"/>
      <c r="N7" s="139"/>
      <c r="O7" s="140"/>
      <c r="P7" s="140"/>
      <c r="Q7" s="140"/>
      <c r="R7" s="139"/>
    </row>
    <row r="8" spans="2:18">
      <c r="N8" s="139"/>
      <c r="O8" s="140"/>
      <c r="P8" s="140"/>
      <c r="Q8" s="140"/>
      <c r="R8" s="139"/>
    </row>
    <row r="9" spans="2:18" ht="15.75" thickBot="1">
      <c r="B9" s="395" t="s">
        <v>411</v>
      </c>
      <c r="C9" s="395"/>
      <c r="D9" s="395"/>
      <c r="E9" s="395"/>
      <c r="F9" s="395"/>
      <c r="G9" s="395"/>
      <c r="H9" s="395"/>
      <c r="I9" s="395"/>
      <c r="N9" s="139"/>
      <c r="O9" s="140"/>
      <c r="P9" s="140"/>
      <c r="Q9" s="140"/>
      <c r="R9" s="139"/>
    </row>
    <row r="10" spans="2:18" ht="30" customHeight="1" thickBot="1">
      <c r="B10" s="123" t="s">
        <v>23</v>
      </c>
      <c r="C10" s="128" t="s">
        <v>0</v>
      </c>
      <c r="D10" s="124" t="s">
        <v>8</v>
      </c>
      <c r="E10" s="124" t="s">
        <v>1</v>
      </c>
      <c r="F10" s="124" t="s">
        <v>9</v>
      </c>
      <c r="G10" s="124" t="s">
        <v>25</v>
      </c>
      <c r="H10" s="124" t="s">
        <v>34</v>
      </c>
      <c r="I10" s="164" t="s">
        <v>390</v>
      </c>
      <c r="J10" s="164" t="s">
        <v>391</v>
      </c>
      <c r="K10" s="164" t="s">
        <v>392</v>
      </c>
      <c r="L10" s="165" t="s">
        <v>393</v>
      </c>
      <c r="N10" s="139"/>
      <c r="O10" s="140"/>
      <c r="P10" s="140"/>
      <c r="Q10" s="140"/>
      <c r="R10" s="139"/>
    </row>
    <row r="11" spans="2:18" ht="15.6" customHeight="1">
      <c r="B11" s="147" t="s">
        <v>330</v>
      </c>
      <c r="C11" s="173" t="s">
        <v>426</v>
      </c>
      <c r="D11" s="89"/>
      <c r="E11" s="90">
        <v>0.70833333333333337</v>
      </c>
      <c r="F11" s="121" t="s">
        <v>113</v>
      </c>
      <c r="G11" s="91"/>
      <c r="H11" s="94" t="s">
        <v>181</v>
      </c>
      <c r="J11" s="174"/>
      <c r="K11" s="216"/>
      <c r="L11" s="146"/>
      <c r="M11" s="94" t="s">
        <v>80</v>
      </c>
      <c r="N11" s="139"/>
      <c r="O11" s="140"/>
      <c r="P11" s="140"/>
      <c r="Q11" s="140"/>
      <c r="R11" s="139"/>
    </row>
    <row r="12" spans="2:18" ht="14.25" customHeight="1">
      <c r="B12" s="148" t="s">
        <v>423</v>
      </c>
      <c r="C12" s="176" t="s">
        <v>424</v>
      </c>
      <c r="D12" s="89"/>
      <c r="E12" s="90">
        <v>0.70833333333333337</v>
      </c>
      <c r="F12" s="121" t="s">
        <v>113</v>
      </c>
      <c r="G12" s="91"/>
      <c r="H12" s="172" t="s">
        <v>246</v>
      </c>
      <c r="J12" s="145"/>
      <c r="K12" s="216"/>
      <c r="L12" s="211"/>
      <c r="M12" s="94" t="s">
        <v>79</v>
      </c>
      <c r="N12" s="139"/>
      <c r="O12" s="140"/>
      <c r="P12" s="140"/>
      <c r="Q12" s="140"/>
      <c r="R12" s="139"/>
    </row>
    <row r="13" spans="2:18" ht="13.5" customHeight="1">
      <c r="B13" s="143" t="s">
        <v>416</v>
      </c>
      <c r="C13" s="169" t="s">
        <v>417</v>
      </c>
      <c r="D13" s="96"/>
      <c r="E13" s="120">
        <v>0.70833333333333337</v>
      </c>
      <c r="F13" s="121" t="s">
        <v>113</v>
      </c>
      <c r="G13" s="121"/>
      <c r="H13" s="170" t="s">
        <v>110</v>
      </c>
      <c r="K13" s="216"/>
      <c r="L13" s="211"/>
      <c r="M13" s="94" t="s">
        <v>71</v>
      </c>
      <c r="N13" s="139"/>
      <c r="O13" s="140"/>
      <c r="P13" s="140"/>
      <c r="Q13" s="140"/>
      <c r="R13" s="139"/>
    </row>
    <row r="14" spans="2:18" ht="15" customHeight="1">
      <c r="B14" s="143" t="s">
        <v>329</v>
      </c>
      <c r="C14" s="171" t="s">
        <v>428</v>
      </c>
      <c r="D14" s="89"/>
      <c r="E14" s="90">
        <v>0.70833333333333337</v>
      </c>
      <c r="F14" s="91" t="s">
        <v>113</v>
      </c>
      <c r="G14" s="91"/>
      <c r="H14" s="172" t="s">
        <v>111</v>
      </c>
      <c r="L14" s="211"/>
      <c r="M14" s="94" t="s">
        <v>181</v>
      </c>
    </row>
    <row r="15" spans="2:18">
      <c r="B15" s="147" t="s">
        <v>332</v>
      </c>
      <c r="C15" s="171" t="s">
        <v>425</v>
      </c>
      <c r="D15" s="89"/>
      <c r="E15" s="90">
        <v>0.70833333333333337</v>
      </c>
      <c r="F15" s="121" t="s">
        <v>113</v>
      </c>
      <c r="G15" s="91"/>
      <c r="H15" s="172" t="s">
        <v>80</v>
      </c>
      <c r="J15" s="172"/>
      <c r="K15" s="216"/>
      <c r="L15" s="211"/>
      <c r="M15" s="94" t="s">
        <v>76</v>
      </c>
      <c r="N15" s="139"/>
      <c r="O15" s="140"/>
      <c r="P15" s="140"/>
      <c r="Q15" s="140"/>
      <c r="R15" s="139"/>
    </row>
    <row r="16" spans="2:18" ht="14.25" customHeight="1">
      <c r="B16" s="192" t="s">
        <v>418</v>
      </c>
      <c r="C16" s="212" t="s">
        <v>419</v>
      </c>
      <c r="D16" s="96"/>
      <c r="E16" s="120">
        <v>0.70833333333333337</v>
      </c>
      <c r="F16" s="121" t="s">
        <v>113</v>
      </c>
      <c r="G16" s="121"/>
      <c r="H16" s="210" t="s">
        <v>71</v>
      </c>
      <c r="K16" s="217"/>
      <c r="L16" s="211"/>
      <c r="M16" s="94" t="s">
        <v>77</v>
      </c>
      <c r="N16" s="139"/>
      <c r="O16" s="140"/>
      <c r="P16" s="140"/>
      <c r="Q16" s="140"/>
      <c r="R16" s="139"/>
    </row>
    <row r="17" spans="2:18" ht="14.45" customHeight="1">
      <c r="B17" s="147" t="s">
        <v>422</v>
      </c>
      <c r="C17" s="171" t="s">
        <v>186</v>
      </c>
      <c r="D17" s="89"/>
      <c r="E17" s="90">
        <v>0.70833333333333337</v>
      </c>
      <c r="F17" s="121" t="s">
        <v>113</v>
      </c>
      <c r="G17" s="91"/>
      <c r="H17" s="172" t="s">
        <v>26</v>
      </c>
      <c r="K17" s="216"/>
      <c r="L17" s="146"/>
      <c r="M17" s="94" t="s">
        <v>244</v>
      </c>
      <c r="N17" s="139"/>
      <c r="O17" s="140"/>
      <c r="P17" s="140"/>
      <c r="Q17" s="140"/>
      <c r="R17" s="139"/>
    </row>
    <row r="18" spans="2:18" ht="14.25" customHeight="1">
      <c r="B18" s="147" t="s">
        <v>331</v>
      </c>
      <c r="C18" s="175" t="s">
        <v>427</v>
      </c>
      <c r="D18" s="89"/>
      <c r="E18" s="90">
        <v>0.70833333333333337</v>
      </c>
      <c r="F18" s="121" t="s">
        <v>113</v>
      </c>
      <c r="G18" s="91"/>
      <c r="H18" s="172" t="s">
        <v>78</v>
      </c>
      <c r="J18" s="145"/>
      <c r="K18" s="216"/>
      <c r="L18" s="146"/>
      <c r="M18" s="94" t="s">
        <v>119</v>
      </c>
    </row>
    <row r="19" spans="2:18" ht="15.75" thickBot="1">
      <c r="B19" s="153" t="s">
        <v>420</v>
      </c>
      <c r="C19" s="219" t="s">
        <v>421</v>
      </c>
      <c r="D19" s="118"/>
      <c r="E19" s="119">
        <v>0.70833333333333337</v>
      </c>
      <c r="F19" s="117" t="s">
        <v>113</v>
      </c>
      <c r="G19" s="117"/>
      <c r="H19" s="220" t="s">
        <v>244</v>
      </c>
      <c r="K19" s="218"/>
      <c r="L19" s="156"/>
      <c r="M19" s="94" t="s">
        <v>73</v>
      </c>
      <c r="N19" s="139"/>
      <c r="O19" s="140"/>
      <c r="P19" s="140"/>
      <c r="Q19" s="140"/>
      <c r="R19" s="139"/>
    </row>
    <row r="20" spans="2:18">
      <c r="M20" s="94" t="s">
        <v>78</v>
      </c>
    </row>
    <row r="21" spans="2:18" ht="15.75" thickBot="1">
      <c r="B21" s="393" t="s">
        <v>412</v>
      </c>
      <c r="C21" s="393"/>
      <c r="D21" s="393"/>
      <c r="E21" s="393"/>
      <c r="F21" s="393"/>
      <c r="G21" s="393"/>
      <c r="H21" s="393"/>
      <c r="I21" s="393"/>
      <c r="M21" s="94" t="s">
        <v>112</v>
      </c>
    </row>
    <row r="22" spans="2:18" ht="30.75" customHeight="1" thickBot="1">
      <c r="B22" s="123" t="s">
        <v>24</v>
      </c>
      <c r="C22" s="128" t="s">
        <v>0</v>
      </c>
      <c r="D22" s="124" t="s">
        <v>8</v>
      </c>
      <c r="E22" s="124" t="s">
        <v>1</v>
      </c>
      <c r="F22" s="124" t="s">
        <v>2</v>
      </c>
      <c r="G22" s="124" t="s">
        <v>25</v>
      </c>
      <c r="H22" s="124" t="s">
        <v>34</v>
      </c>
      <c r="I22" s="124" t="s">
        <v>390</v>
      </c>
      <c r="J22" s="164" t="s">
        <v>391</v>
      </c>
      <c r="K22" s="164" t="s">
        <v>392</v>
      </c>
      <c r="L22" s="165" t="s">
        <v>393</v>
      </c>
      <c r="M22" s="94" t="s">
        <v>110</v>
      </c>
    </row>
    <row r="23" spans="2:18" ht="14.25" customHeight="1">
      <c r="B23" s="152" t="s">
        <v>340</v>
      </c>
      <c r="C23" s="145" t="s">
        <v>341</v>
      </c>
      <c r="D23" s="89"/>
      <c r="E23" s="90">
        <v>0.75</v>
      </c>
      <c r="F23" s="121" t="s">
        <v>113</v>
      </c>
      <c r="G23" s="91"/>
      <c r="H23" s="172" t="s">
        <v>181</v>
      </c>
      <c r="J23" s="145"/>
      <c r="K23" s="145"/>
      <c r="L23" s="146"/>
      <c r="M23" s="94" t="s">
        <v>413</v>
      </c>
    </row>
    <row r="24" spans="2:18" ht="14.25" customHeight="1">
      <c r="B24" s="147" t="s">
        <v>333</v>
      </c>
      <c r="C24" s="173" t="s">
        <v>334</v>
      </c>
      <c r="D24" s="89"/>
      <c r="E24" s="90">
        <v>0.75</v>
      </c>
      <c r="F24" s="121" t="s">
        <v>113</v>
      </c>
      <c r="G24" s="91"/>
      <c r="H24" s="172" t="s">
        <v>119</v>
      </c>
      <c r="I24" s="172"/>
      <c r="J24" s="145"/>
      <c r="K24" s="145"/>
      <c r="L24" s="146"/>
      <c r="M24" s="94" t="s">
        <v>201</v>
      </c>
    </row>
    <row r="25" spans="2:18">
      <c r="B25" s="143" t="s">
        <v>342</v>
      </c>
      <c r="C25" s="191" t="s">
        <v>343</v>
      </c>
      <c r="D25" s="96"/>
      <c r="E25" s="120">
        <v>0.75</v>
      </c>
      <c r="F25" s="121" t="s">
        <v>113</v>
      </c>
      <c r="G25" s="121"/>
      <c r="H25" s="172" t="s">
        <v>112</v>
      </c>
      <c r="J25" s="145"/>
      <c r="K25" s="145"/>
      <c r="L25" s="146"/>
      <c r="M25" s="94" t="s">
        <v>26</v>
      </c>
    </row>
    <row r="26" spans="2:18" ht="14.25" customHeight="1">
      <c r="B26" s="147" t="s">
        <v>338</v>
      </c>
      <c r="C26" s="173" t="s">
        <v>339</v>
      </c>
      <c r="D26" s="89"/>
      <c r="E26" s="90">
        <v>0.75</v>
      </c>
      <c r="F26" s="121" t="s">
        <v>113</v>
      </c>
      <c r="G26" s="91"/>
      <c r="H26" s="172" t="s">
        <v>79</v>
      </c>
      <c r="I26" s="144"/>
      <c r="J26" s="145"/>
      <c r="K26" s="145"/>
      <c r="L26" s="146"/>
      <c r="M26" s="94" t="s">
        <v>214</v>
      </c>
    </row>
    <row r="27" spans="2:18" ht="14.25" customHeight="1">
      <c r="B27" s="147" t="s">
        <v>344</v>
      </c>
      <c r="C27" s="162" t="s">
        <v>345</v>
      </c>
      <c r="D27" s="89"/>
      <c r="E27" s="90">
        <v>0.75</v>
      </c>
      <c r="F27" s="121" t="s">
        <v>113</v>
      </c>
      <c r="G27" s="91"/>
      <c r="H27" s="172" t="s">
        <v>79</v>
      </c>
      <c r="J27" s="145"/>
      <c r="K27" s="145"/>
      <c r="L27" s="146"/>
      <c r="M27" s="94" t="s">
        <v>246</v>
      </c>
    </row>
    <row r="28" spans="2:18" ht="14.25" customHeight="1">
      <c r="B28" s="147" t="s">
        <v>335</v>
      </c>
      <c r="C28" s="173" t="s">
        <v>336</v>
      </c>
      <c r="D28" s="89"/>
      <c r="E28" s="90">
        <v>0.75</v>
      </c>
      <c r="F28" s="121" t="s">
        <v>113</v>
      </c>
      <c r="G28" s="91"/>
      <c r="H28" s="172" t="s">
        <v>78</v>
      </c>
      <c r="J28" s="145"/>
      <c r="K28" s="145"/>
      <c r="L28" s="146"/>
      <c r="M28" s="94" t="s">
        <v>111</v>
      </c>
    </row>
    <row r="29" spans="2:18" ht="14.25" customHeight="1">
      <c r="B29" s="152" t="s">
        <v>337</v>
      </c>
      <c r="C29" s="173" t="s">
        <v>29</v>
      </c>
      <c r="D29" s="89"/>
      <c r="E29" s="90">
        <v>0.75</v>
      </c>
      <c r="F29" s="121" t="s">
        <v>113</v>
      </c>
      <c r="G29" s="91"/>
      <c r="H29" s="172" t="s">
        <v>76</v>
      </c>
      <c r="J29" s="145"/>
      <c r="K29" s="145"/>
      <c r="L29" s="146"/>
      <c r="M29" s="94" t="s">
        <v>200</v>
      </c>
    </row>
    <row r="30" spans="2:18" ht="14.25" customHeight="1">
      <c r="B30" s="148" t="s">
        <v>15</v>
      </c>
      <c r="C30" s="149" t="s">
        <v>16</v>
      </c>
      <c r="D30" s="390"/>
      <c r="E30" s="390"/>
      <c r="F30" s="390"/>
      <c r="G30" s="390"/>
      <c r="H30" s="411" t="s">
        <v>439</v>
      </c>
      <c r="I30" s="412"/>
      <c r="J30" s="412"/>
      <c r="K30" s="412"/>
      <c r="L30" s="413"/>
    </row>
    <row r="31" spans="2:18" ht="14.25" customHeight="1">
      <c r="B31" s="148" t="s">
        <v>18</v>
      </c>
      <c r="C31" s="149" t="s">
        <v>19</v>
      </c>
      <c r="D31" s="390"/>
      <c r="E31" s="390"/>
      <c r="F31" s="390"/>
      <c r="G31" s="390"/>
      <c r="H31" s="414"/>
      <c r="I31" s="415"/>
      <c r="J31" s="415"/>
      <c r="K31" s="415"/>
      <c r="L31" s="416"/>
    </row>
    <row r="32" spans="2:18" ht="14.25" customHeight="1" thickBot="1">
      <c r="B32" s="150" t="s">
        <v>20</v>
      </c>
      <c r="C32" s="151" t="s">
        <v>21</v>
      </c>
      <c r="D32" s="410"/>
      <c r="E32" s="410"/>
      <c r="F32" s="410"/>
      <c r="G32" s="410"/>
      <c r="H32" s="417"/>
      <c r="I32" s="418"/>
      <c r="J32" s="418"/>
      <c r="K32" s="418"/>
      <c r="L32" s="419"/>
    </row>
    <row r="34" spans="7:7">
      <c r="G34" s="94" t="e">
        <f>ROUND(AVERAGE(G13:G19),0)</f>
        <v>#DIV/0!</v>
      </c>
    </row>
  </sheetData>
  <mergeCells count="9">
    <mergeCell ref="B21:I21"/>
    <mergeCell ref="D30:G32"/>
    <mergeCell ref="H30:L32"/>
    <mergeCell ref="B3:I3"/>
    <mergeCell ref="B4:I4"/>
    <mergeCell ref="B5:I5"/>
    <mergeCell ref="B6:I6"/>
    <mergeCell ref="B7:I7"/>
    <mergeCell ref="B9:I9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J18 K11:L11 I26:L26 J27:L29 K13 J23:L25 K15:K17 L13:L17 K18:L19"/>
  </dataValidations>
  <pageMargins left="0.7" right="0.7" top="0.75" bottom="0.75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B3:R34"/>
  <sheetViews>
    <sheetView zoomScaleNormal="100" zoomScaleSheetLayoutView="100" workbookViewId="0">
      <selection activeCell="Q17" sqref="Q17"/>
    </sheetView>
  </sheetViews>
  <sheetFormatPr defaultColWidth="9.140625" defaultRowHeight="15"/>
  <cols>
    <col min="1" max="1" width="2.28515625" style="94" customWidth="1"/>
    <col min="2" max="2" width="8.5703125" style="94" customWidth="1"/>
    <col min="3" max="3" width="32.140625" style="94" customWidth="1"/>
    <col min="4" max="4" width="11.42578125" style="94" customWidth="1"/>
    <col min="5" max="5" width="8" style="95" customWidth="1"/>
    <col min="6" max="6" width="8.5703125" style="95" customWidth="1"/>
    <col min="7" max="7" width="6.85546875" style="95" customWidth="1"/>
    <col min="8" max="8" width="39.7109375" style="94" bestFit="1" customWidth="1"/>
    <col min="9" max="12" width="28.85546875" style="94" customWidth="1"/>
    <col min="13" max="13" width="48.28515625" style="94" customWidth="1"/>
    <col min="14" max="16" width="9.140625" style="94"/>
    <col min="17" max="17" width="38.5703125" style="94" customWidth="1"/>
    <col min="18" max="18" width="52.85546875" style="94" customWidth="1"/>
    <col min="19" max="16384" width="9.140625" style="94"/>
  </cols>
  <sheetData>
    <row r="3" spans="2:18">
      <c r="B3" s="394" t="s">
        <v>11</v>
      </c>
      <c r="C3" s="394"/>
      <c r="D3" s="394"/>
      <c r="E3" s="394"/>
      <c r="F3" s="394"/>
      <c r="G3" s="394"/>
      <c r="H3" s="394"/>
      <c r="I3" s="394"/>
      <c r="N3" s="139"/>
      <c r="O3" s="140"/>
      <c r="P3" s="140"/>
      <c r="Q3" s="140"/>
      <c r="R3" s="139"/>
    </row>
    <row r="4" spans="2:18">
      <c r="B4" s="394" t="s">
        <v>12</v>
      </c>
      <c r="C4" s="394"/>
      <c r="D4" s="394"/>
      <c r="E4" s="394"/>
      <c r="F4" s="394"/>
      <c r="G4" s="394"/>
      <c r="H4" s="394"/>
      <c r="I4" s="394"/>
      <c r="N4" s="139"/>
      <c r="O4" s="140"/>
      <c r="P4" s="140"/>
      <c r="Q4" s="140"/>
      <c r="R4" s="139"/>
    </row>
    <row r="5" spans="2:18" ht="15" customHeight="1">
      <c r="B5" s="394" t="s">
        <v>414</v>
      </c>
      <c r="C5" s="394"/>
      <c r="D5" s="394"/>
      <c r="E5" s="394"/>
      <c r="F5" s="394"/>
      <c r="G5" s="394"/>
      <c r="H5" s="394"/>
      <c r="I5" s="394"/>
      <c r="N5" s="139"/>
      <c r="O5" s="140"/>
      <c r="P5" s="140"/>
      <c r="Q5" s="140"/>
      <c r="R5" s="139"/>
    </row>
    <row r="6" spans="2:18">
      <c r="B6" s="394" t="s">
        <v>33</v>
      </c>
      <c r="C6" s="394"/>
      <c r="D6" s="394"/>
      <c r="E6" s="394"/>
      <c r="F6" s="394"/>
      <c r="G6" s="394"/>
      <c r="H6" s="394"/>
      <c r="I6" s="394"/>
      <c r="N6" s="139"/>
      <c r="O6" s="140"/>
      <c r="P6" s="140"/>
      <c r="Q6" s="140"/>
      <c r="R6" s="139"/>
    </row>
    <row r="7" spans="2:18" ht="15" customHeight="1">
      <c r="B7" s="394" t="s">
        <v>440</v>
      </c>
      <c r="C7" s="394"/>
      <c r="D7" s="394"/>
      <c r="E7" s="394"/>
      <c r="F7" s="394"/>
      <c r="G7" s="394"/>
      <c r="H7" s="394"/>
      <c r="I7" s="394"/>
      <c r="N7" s="139"/>
      <c r="O7" s="140"/>
      <c r="P7" s="140"/>
      <c r="Q7" s="140"/>
      <c r="R7" s="139"/>
    </row>
    <row r="8" spans="2:18">
      <c r="N8" s="139"/>
      <c r="O8" s="140"/>
      <c r="P8" s="140"/>
      <c r="Q8" s="140"/>
      <c r="R8" s="139"/>
    </row>
    <row r="9" spans="2:18" ht="15.75" thickBot="1">
      <c r="B9" s="395" t="s">
        <v>411</v>
      </c>
      <c r="C9" s="395"/>
      <c r="D9" s="395"/>
      <c r="E9" s="395"/>
      <c r="F9" s="395"/>
      <c r="G9" s="395"/>
      <c r="H9" s="395"/>
      <c r="I9" s="395"/>
      <c r="N9" s="139"/>
      <c r="O9" s="140"/>
      <c r="P9" s="140"/>
      <c r="Q9" s="140"/>
      <c r="R9" s="139"/>
    </row>
    <row r="10" spans="2:18" ht="30" customHeight="1" thickBot="1">
      <c r="B10" s="123" t="s">
        <v>23</v>
      </c>
      <c r="C10" s="128" t="s">
        <v>0</v>
      </c>
      <c r="D10" s="124" t="s">
        <v>8</v>
      </c>
      <c r="E10" s="124" t="s">
        <v>1</v>
      </c>
      <c r="F10" s="124" t="s">
        <v>9</v>
      </c>
      <c r="G10" s="124" t="s">
        <v>25</v>
      </c>
      <c r="H10" s="124" t="s">
        <v>34</v>
      </c>
      <c r="I10" s="124" t="s">
        <v>390</v>
      </c>
      <c r="J10" s="164" t="s">
        <v>391</v>
      </c>
      <c r="K10" s="164" t="s">
        <v>392</v>
      </c>
      <c r="L10" s="165" t="s">
        <v>393</v>
      </c>
      <c r="N10" s="139"/>
      <c r="O10" s="140"/>
      <c r="P10" s="140"/>
      <c r="Q10" s="140"/>
      <c r="R10" s="139"/>
    </row>
    <row r="11" spans="2:18" ht="27.75" customHeight="1">
      <c r="B11" s="143" t="s">
        <v>278</v>
      </c>
      <c r="C11" s="144" t="s">
        <v>279</v>
      </c>
      <c r="D11" s="157"/>
      <c r="E11" s="207">
        <v>0.70833333333333337</v>
      </c>
      <c r="F11" s="121" t="s">
        <v>429</v>
      </c>
      <c r="G11" s="121">
        <v>68</v>
      </c>
      <c r="H11" s="144" t="s">
        <v>112</v>
      </c>
      <c r="J11" s="193"/>
      <c r="K11" s="193"/>
      <c r="L11" s="177"/>
      <c r="M11" s="94" t="s">
        <v>71</v>
      </c>
      <c r="N11" s="139"/>
      <c r="O11" s="140"/>
      <c r="P11" s="140"/>
      <c r="Q11" s="140"/>
      <c r="R11" s="139"/>
    </row>
    <row r="12" spans="2:18" ht="27.75" customHeight="1">
      <c r="B12" s="147" t="s">
        <v>281</v>
      </c>
      <c r="C12" s="159" t="s">
        <v>282</v>
      </c>
      <c r="D12" s="89"/>
      <c r="E12" s="208">
        <v>0.70833333333333337</v>
      </c>
      <c r="F12" s="121" t="s">
        <v>429</v>
      </c>
      <c r="G12" s="91">
        <v>86</v>
      </c>
      <c r="H12" s="145" t="s">
        <v>110</v>
      </c>
      <c r="I12" s="231"/>
      <c r="J12" s="231"/>
      <c r="K12" s="193"/>
      <c r="L12" s="177"/>
      <c r="M12" s="94" t="s">
        <v>73</v>
      </c>
      <c r="N12" s="139"/>
      <c r="O12" s="140"/>
      <c r="P12" s="140"/>
      <c r="Q12" s="140"/>
      <c r="R12" s="139"/>
    </row>
    <row r="13" spans="2:18" ht="27.75" customHeight="1">
      <c r="B13" s="147" t="s">
        <v>287</v>
      </c>
      <c r="C13" s="159" t="s">
        <v>252</v>
      </c>
      <c r="D13" s="89"/>
      <c r="E13" s="208">
        <v>0.70833333333333337</v>
      </c>
      <c r="F13" s="121" t="s">
        <v>429</v>
      </c>
      <c r="G13" s="91">
        <v>59</v>
      </c>
      <c r="H13" s="145" t="s">
        <v>111</v>
      </c>
      <c r="J13" s="193"/>
      <c r="K13" s="193"/>
      <c r="L13" s="177"/>
      <c r="M13" s="94" t="s">
        <v>80</v>
      </c>
      <c r="N13" s="139"/>
      <c r="O13" s="140"/>
      <c r="P13" s="140"/>
      <c r="Q13" s="140"/>
      <c r="R13" s="139"/>
    </row>
    <row r="14" spans="2:18" ht="27.75" customHeight="1">
      <c r="B14" s="147" t="s">
        <v>283</v>
      </c>
      <c r="C14" s="159" t="s">
        <v>284</v>
      </c>
      <c r="D14" s="89"/>
      <c r="E14" s="208">
        <v>0.70833333333333337</v>
      </c>
      <c r="F14" s="121" t="s">
        <v>429</v>
      </c>
      <c r="G14" s="91">
        <v>90</v>
      </c>
      <c r="H14" s="145" t="s">
        <v>80</v>
      </c>
      <c r="K14" s="193"/>
      <c r="L14" s="177"/>
      <c r="M14" s="94" t="s">
        <v>244</v>
      </c>
      <c r="N14" s="139"/>
      <c r="O14" s="140"/>
      <c r="P14" s="140"/>
      <c r="Q14" s="140"/>
      <c r="R14" s="139"/>
    </row>
    <row r="15" spans="2:18" ht="27.75" customHeight="1">
      <c r="B15" s="147" t="s">
        <v>280</v>
      </c>
      <c r="C15" s="159" t="s">
        <v>250</v>
      </c>
      <c r="D15" s="89"/>
      <c r="E15" s="208">
        <v>0.70833333333333337</v>
      </c>
      <c r="F15" s="121" t="s">
        <v>429</v>
      </c>
      <c r="G15" s="91">
        <v>62</v>
      </c>
      <c r="H15" s="145" t="s">
        <v>71</v>
      </c>
      <c r="J15" s="193"/>
      <c r="K15" s="193"/>
      <c r="L15" s="177"/>
      <c r="M15" s="94" t="s">
        <v>77</v>
      </c>
      <c r="N15" s="139"/>
      <c r="O15" s="140"/>
      <c r="P15" s="140"/>
      <c r="Q15" s="140"/>
      <c r="R15" s="139"/>
    </row>
    <row r="16" spans="2:18" ht="27.75" customHeight="1">
      <c r="B16" s="147" t="s">
        <v>285</v>
      </c>
      <c r="C16" s="159" t="s">
        <v>247</v>
      </c>
      <c r="D16" s="89"/>
      <c r="E16" s="208">
        <v>0.70833333333333337</v>
      </c>
      <c r="F16" s="121" t="s">
        <v>429</v>
      </c>
      <c r="G16" s="91">
        <v>86</v>
      </c>
      <c r="H16" s="145" t="s">
        <v>26</v>
      </c>
      <c r="K16" s="193"/>
      <c r="L16" s="177"/>
      <c r="M16" s="94" t="s">
        <v>79</v>
      </c>
      <c r="N16" s="139"/>
      <c r="O16" s="140"/>
      <c r="P16" s="140"/>
      <c r="Q16" s="140"/>
      <c r="R16" s="139"/>
    </row>
    <row r="17" spans="2:18" ht="27.75" customHeight="1">
      <c r="B17" s="147" t="s">
        <v>286</v>
      </c>
      <c r="C17" s="159" t="s">
        <v>256</v>
      </c>
      <c r="D17" s="89"/>
      <c r="E17" s="208">
        <v>0.70833333333333337</v>
      </c>
      <c r="F17" s="121" t="s">
        <v>429</v>
      </c>
      <c r="G17" s="91">
        <v>69</v>
      </c>
      <c r="H17" s="145" t="s">
        <v>244</v>
      </c>
      <c r="I17" s="231"/>
      <c r="J17" s="231"/>
      <c r="K17" s="193"/>
      <c r="L17" s="177"/>
      <c r="M17" s="94" t="s">
        <v>76</v>
      </c>
      <c r="N17" s="139"/>
      <c r="O17" s="140"/>
      <c r="P17" s="140"/>
      <c r="Q17" s="140"/>
      <c r="R17" s="139"/>
    </row>
    <row r="18" spans="2:18" ht="27.75" customHeight="1">
      <c r="B18" s="147" t="s">
        <v>288</v>
      </c>
      <c r="C18" s="159" t="s">
        <v>258</v>
      </c>
      <c r="D18" s="89"/>
      <c r="E18" s="208">
        <v>0.70833333333333337</v>
      </c>
      <c r="F18" s="121" t="s">
        <v>429</v>
      </c>
      <c r="G18" s="91">
        <v>57</v>
      </c>
      <c r="H18" s="145" t="s">
        <v>76</v>
      </c>
      <c r="I18" s="232"/>
      <c r="J18" s="178"/>
      <c r="K18" s="193"/>
      <c r="L18" s="193"/>
      <c r="M18" s="94" t="s">
        <v>119</v>
      </c>
      <c r="N18" s="139"/>
      <c r="O18" s="140"/>
      <c r="P18" s="140"/>
      <c r="Q18" s="140"/>
      <c r="R18" s="139"/>
    </row>
    <row r="19" spans="2:18" ht="20.25" customHeight="1">
      <c r="B19" s="148" t="s">
        <v>15</v>
      </c>
      <c r="C19" s="149" t="s">
        <v>16</v>
      </c>
      <c r="D19" s="390"/>
      <c r="E19" s="390"/>
      <c r="F19" s="390"/>
      <c r="G19" s="390"/>
      <c r="H19" s="411" t="s">
        <v>439</v>
      </c>
      <c r="I19" s="412"/>
      <c r="J19" s="412"/>
      <c r="K19" s="412"/>
      <c r="L19" s="413"/>
      <c r="M19" s="94" t="s">
        <v>181</v>
      </c>
    </row>
    <row r="20" spans="2:18" ht="20.25" customHeight="1">
      <c r="B20" s="148" t="s">
        <v>18</v>
      </c>
      <c r="C20" s="149" t="s">
        <v>19</v>
      </c>
      <c r="D20" s="390"/>
      <c r="E20" s="390"/>
      <c r="F20" s="390"/>
      <c r="G20" s="390"/>
      <c r="H20" s="414"/>
      <c r="I20" s="415"/>
      <c r="J20" s="415"/>
      <c r="K20" s="415"/>
      <c r="L20" s="416"/>
      <c r="M20" s="94" t="s">
        <v>78</v>
      </c>
    </row>
    <row r="21" spans="2:18" ht="20.25" customHeight="1" thickBot="1">
      <c r="B21" s="150" t="s">
        <v>20</v>
      </c>
      <c r="C21" s="151" t="s">
        <v>21</v>
      </c>
      <c r="D21" s="410"/>
      <c r="E21" s="410"/>
      <c r="F21" s="410"/>
      <c r="G21" s="410"/>
      <c r="H21" s="417"/>
      <c r="I21" s="418"/>
      <c r="J21" s="418"/>
      <c r="K21" s="418"/>
      <c r="L21" s="419"/>
      <c r="M21" s="94" t="s">
        <v>112</v>
      </c>
      <c r="N21" s="139"/>
      <c r="O21" s="140"/>
      <c r="P21" s="140"/>
      <c r="Q21" s="140"/>
      <c r="R21" s="139"/>
    </row>
    <row r="22" spans="2:18" ht="20.25" customHeight="1">
      <c r="M22" s="94" t="s">
        <v>110</v>
      </c>
    </row>
    <row r="23" spans="2:18" ht="20.25" customHeight="1" thickBot="1">
      <c r="B23" s="393" t="s">
        <v>412</v>
      </c>
      <c r="C23" s="393"/>
      <c r="D23" s="393"/>
      <c r="E23" s="393"/>
      <c r="F23" s="393"/>
      <c r="G23" s="393"/>
      <c r="H23" s="393"/>
      <c r="I23" s="393"/>
      <c r="M23" s="94" t="s">
        <v>26</v>
      </c>
    </row>
    <row r="24" spans="2:18" ht="20.25" customHeight="1" thickBot="1">
      <c r="B24" s="130" t="s">
        <v>24</v>
      </c>
      <c r="C24" s="131" t="s">
        <v>0</v>
      </c>
      <c r="D24" s="129" t="s">
        <v>8</v>
      </c>
      <c r="E24" s="129" t="s">
        <v>1</v>
      </c>
      <c r="F24" s="129" t="s">
        <v>2</v>
      </c>
      <c r="G24" s="129" t="s">
        <v>25</v>
      </c>
      <c r="H24" s="129" t="s">
        <v>34</v>
      </c>
      <c r="I24" s="129" t="s">
        <v>390</v>
      </c>
      <c r="J24" s="166" t="s">
        <v>391</v>
      </c>
      <c r="K24" s="166" t="s">
        <v>392</v>
      </c>
      <c r="L24" s="167" t="s">
        <v>393</v>
      </c>
      <c r="M24" s="94" t="s">
        <v>111</v>
      </c>
    </row>
    <row r="25" spans="2:18" ht="20.25" customHeight="1">
      <c r="B25" s="147" t="s">
        <v>296</v>
      </c>
      <c r="C25" s="145" t="s">
        <v>297</v>
      </c>
      <c r="D25" s="158"/>
      <c r="E25" s="207">
        <v>0.75</v>
      </c>
      <c r="F25" s="121" t="s">
        <v>429</v>
      </c>
      <c r="G25" s="121"/>
      <c r="H25" s="161" t="s">
        <v>181</v>
      </c>
      <c r="J25" s="145"/>
      <c r="K25" s="145"/>
      <c r="L25" s="146"/>
      <c r="M25" s="94" t="s">
        <v>246</v>
      </c>
    </row>
    <row r="26" spans="2:18" ht="20.25" customHeight="1">
      <c r="B26" s="147" t="s">
        <v>304</v>
      </c>
      <c r="C26" s="162" t="s">
        <v>305</v>
      </c>
      <c r="D26" s="89"/>
      <c r="E26" s="208">
        <v>0.75</v>
      </c>
      <c r="F26" s="121" t="s">
        <v>429</v>
      </c>
      <c r="G26" s="91"/>
      <c r="H26" s="122" t="s">
        <v>112</v>
      </c>
      <c r="I26" s="144"/>
      <c r="J26" s="145"/>
      <c r="K26" s="145"/>
      <c r="L26" s="146"/>
    </row>
    <row r="27" spans="2:18" ht="20.25" customHeight="1">
      <c r="B27" s="168" t="s">
        <v>289</v>
      </c>
      <c r="C27" s="145" t="s">
        <v>290</v>
      </c>
      <c r="D27" s="89"/>
      <c r="E27" s="208">
        <v>0.75</v>
      </c>
      <c r="F27" s="121" t="s">
        <v>429</v>
      </c>
      <c r="G27" s="91"/>
      <c r="H27" s="122" t="s">
        <v>110</v>
      </c>
      <c r="I27" s="144"/>
      <c r="J27" s="145"/>
      <c r="K27" s="145"/>
      <c r="L27" s="146"/>
    </row>
    <row r="28" spans="2:18" ht="20.25" customHeight="1">
      <c r="B28" s="147" t="s">
        <v>299</v>
      </c>
      <c r="C28" s="145" t="s">
        <v>300</v>
      </c>
      <c r="D28" s="89"/>
      <c r="E28" s="208">
        <v>0.75</v>
      </c>
      <c r="F28" s="121" t="s">
        <v>429</v>
      </c>
      <c r="G28" s="91"/>
      <c r="H28" s="122" t="s">
        <v>112</v>
      </c>
      <c r="J28" s="145"/>
      <c r="K28" s="145"/>
      <c r="L28" s="146"/>
      <c r="M28" s="94" t="s">
        <v>214</v>
      </c>
    </row>
    <row r="29" spans="2:18" ht="20.25" customHeight="1">
      <c r="B29" s="152" t="s">
        <v>301</v>
      </c>
      <c r="C29" s="145" t="s">
        <v>129</v>
      </c>
      <c r="D29" s="89"/>
      <c r="E29" s="208">
        <v>0.75</v>
      </c>
      <c r="F29" s="91" t="s">
        <v>429</v>
      </c>
      <c r="G29" s="121"/>
      <c r="H29" s="145" t="s">
        <v>112</v>
      </c>
      <c r="I29" s="144"/>
      <c r="J29" s="145"/>
      <c r="K29" s="145"/>
      <c r="L29" s="146"/>
    </row>
    <row r="30" spans="2:18" ht="20.25" customHeight="1">
      <c r="B30" s="152" t="s">
        <v>291</v>
      </c>
      <c r="C30" s="145" t="s">
        <v>292</v>
      </c>
      <c r="D30" s="89"/>
      <c r="E30" s="208">
        <v>0.75</v>
      </c>
      <c r="F30" s="121" t="s">
        <v>429</v>
      </c>
      <c r="G30" s="91"/>
      <c r="H30" s="122" t="s">
        <v>244</v>
      </c>
      <c r="K30" s="145"/>
      <c r="L30" s="146"/>
      <c r="M30" s="94" t="s">
        <v>413</v>
      </c>
    </row>
    <row r="31" spans="2:18" ht="20.25" customHeight="1">
      <c r="B31" s="147" t="s">
        <v>293</v>
      </c>
      <c r="C31" s="145" t="s">
        <v>294</v>
      </c>
      <c r="D31" s="89"/>
      <c r="E31" s="208">
        <v>0.75</v>
      </c>
      <c r="F31" s="121" t="s">
        <v>429</v>
      </c>
      <c r="G31" s="91"/>
      <c r="H31" s="122" t="s">
        <v>244</v>
      </c>
      <c r="J31" s="145"/>
      <c r="K31" s="145"/>
      <c r="L31" s="146"/>
      <c r="M31" s="94" t="s">
        <v>201</v>
      </c>
    </row>
    <row r="32" spans="2:18" ht="20.25" customHeight="1">
      <c r="B32" s="147" t="s">
        <v>302</v>
      </c>
      <c r="C32" s="162" t="s">
        <v>303</v>
      </c>
      <c r="D32" s="89"/>
      <c r="E32" s="208">
        <v>0.75</v>
      </c>
      <c r="F32" s="121" t="s">
        <v>429</v>
      </c>
      <c r="G32" s="91"/>
      <c r="H32" s="122" t="s">
        <v>78</v>
      </c>
      <c r="J32" s="145"/>
      <c r="K32" s="145"/>
      <c r="L32" s="146"/>
      <c r="M32" s="94" t="s">
        <v>200</v>
      </c>
    </row>
    <row r="33" spans="2:12" ht="20.25" customHeight="1">
      <c r="B33" s="147" t="s">
        <v>298</v>
      </c>
      <c r="C33" s="145" t="s">
        <v>265</v>
      </c>
      <c r="D33" s="89"/>
      <c r="E33" s="208">
        <v>0.75</v>
      </c>
      <c r="F33" s="121" t="s">
        <v>429</v>
      </c>
      <c r="G33" s="91"/>
      <c r="H33" s="122" t="s">
        <v>76</v>
      </c>
      <c r="J33" s="145"/>
      <c r="K33" s="145"/>
      <c r="L33" s="146"/>
    </row>
    <row r="34" spans="2:12" ht="20.25" customHeight="1" thickBot="1">
      <c r="B34" s="153" t="s">
        <v>295</v>
      </c>
      <c r="C34" s="155" t="s">
        <v>149</v>
      </c>
      <c r="D34" s="118"/>
      <c r="E34" s="163">
        <v>0.75</v>
      </c>
      <c r="F34" s="117" t="s">
        <v>429</v>
      </c>
      <c r="G34" s="117"/>
      <c r="H34" s="155" t="s">
        <v>79</v>
      </c>
      <c r="J34" s="155"/>
      <c r="K34" s="155"/>
      <c r="L34" s="156"/>
    </row>
  </sheetData>
  <mergeCells count="9">
    <mergeCell ref="B23:I23"/>
    <mergeCell ref="B3:I3"/>
    <mergeCell ref="B4:I4"/>
    <mergeCell ref="B5:I5"/>
    <mergeCell ref="B6:I6"/>
    <mergeCell ref="B7:I7"/>
    <mergeCell ref="B9:I9"/>
    <mergeCell ref="D19:G21"/>
    <mergeCell ref="H19:L21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J31:K31 J34 I18:K18 H25 H26:I26 J25:L26 H27:L27 L30:L31 J32:L33 J11 J28:L29 K11:L17 I29 H28:H34 J13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/>
  <dimension ref="A3:BB731"/>
  <sheetViews>
    <sheetView topLeftCell="L1" zoomScaleNormal="100" workbookViewId="0">
      <selection activeCell="O14" sqref="O14"/>
    </sheetView>
  </sheetViews>
  <sheetFormatPr defaultRowHeight="12.75"/>
  <cols>
    <col min="1" max="2" width="29.140625" hidden="1" customWidth="1"/>
    <col min="3" max="4" width="17.28515625" hidden="1" customWidth="1"/>
    <col min="5" max="5" width="17.28515625" style="18" hidden="1" customWidth="1"/>
    <col min="6" max="6" width="17.28515625" style="184" hidden="1" customWidth="1"/>
    <col min="7" max="7" width="17.28515625" hidden="1" customWidth="1"/>
    <col min="8" max="8" width="17.28515625" style="32" hidden="1" customWidth="1"/>
    <col min="9" max="10" width="17.28515625" hidden="1" customWidth="1"/>
    <col min="11" max="11" width="29.140625" hidden="1" customWidth="1"/>
    <col min="12" max="12" width="7.42578125" customWidth="1"/>
    <col min="13" max="13" width="26.5703125" customWidth="1"/>
    <col min="14" max="14" width="9.85546875" style="18" customWidth="1"/>
    <col min="15" max="15" width="6.7109375" style="30" customWidth="1"/>
    <col min="16" max="16" width="9.7109375" style="32" bestFit="1" customWidth="1"/>
    <col min="17" max="17" width="6.140625" style="32" customWidth="1"/>
    <col min="18" max="18" width="81.28515625" style="27" customWidth="1"/>
    <col min="19" max="19" width="9.140625" hidden="1" customWidth="1"/>
    <col min="20" max="20" width="36.42578125" hidden="1" customWidth="1"/>
    <col min="21" max="21" width="15.5703125" style="69" hidden="1" customWidth="1"/>
    <col min="22" max="22" width="12.7109375" hidden="1" customWidth="1"/>
    <col min="23" max="23" width="5.28515625" style="67" hidden="1" customWidth="1"/>
    <col min="24" max="29" width="5.28515625" hidden="1" customWidth="1"/>
    <col min="30" max="30" width="5" hidden="1" customWidth="1"/>
    <col min="31" max="31" width="5.5703125" hidden="1" customWidth="1"/>
    <col min="32" max="34" width="5" hidden="1" customWidth="1"/>
    <col min="35" max="36" width="10.7109375" hidden="1" customWidth="1"/>
    <col min="37" max="37" width="4.140625" hidden="1" customWidth="1"/>
    <col min="38" max="38" width="4.140625" customWidth="1"/>
    <col min="39" max="39" width="6.5703125" customWidth="1"/>
    <col min="40" max="40" width="7" customWidth="1"/>
    <col min="41" max="41" width="11.28515625" customWidth="1"/>
    <col min="42" max="42" width="9.28515625" customWidth="1"/>
    <col min="43" max="43" width="8.85546875" customWidth="1"/>
    <col min="44" max="44" width="8.7109375" customWidth="1"/>
    <col min="45" max="45" width="8.140625" customWidth="1"/>
    <col min="46" max="47" width="8.85546875" customWidth="1"/>
    <col min="48" max="48" width="3.85546875" customWidth="1"/>
    <col min="49" max="49" width="10.42578125" customWidth="1"/>
    <col min="50" max="50" width="4.42578125" customWidth="1"/>
    <col min="51" max="51" width="10.42578125" customWidth="1"/>
    <col min="52" max="52" width="4" customWidth="1"/>
    <col min="53" max="53" width="10.140625" bestFit="1" customWidth="1"/>
    <col min="54" max="54" width="4" customWidth="1"/>
  </cols>
  <sheetData>
    <row r="3" spans="1:54">
      <c r="C3" s="453" t="s">
        <v>13</v>
      </c>
      <c r="D3" s="453"/>
      <c r="E3" s="453"/>
      <c r="F3" s="453"/>
      <c r="G3" s="453"/>
      <c r="H3" s="453"/>
      <c r="I3" s="453"/>
      <c r="J3" s="453"/>
    </row>
    <row r="4" spans="1:54" ht="15">
      <c r="C4" s="453" t="s">
        <v>14</v>
      </c>
      <c r="D4" s="453"/>
      <c r="E4" s="453"/>
      <c r="F4" s="453"/>
      <c r="G4" s="453"/>
      <c r="H4" s="453"/>
      <c r="I4" s="453"/>
      <c r="J4" s="453"/>
      <c r="L4" s="452" t="s">
        <v>396</v>
      </c>
      <c r="M4" s="452"/>
      <c r="N4" s="452"/>
      <c r="O4" s="30" t="str">
        <f>T6</f>
        <v>Öğr. Gör. Tuğba Cansu TOPALLI</v>
      </c>
      <c r="Q4" s="27"/>
      <c r="R4" t="s">
        <v>397</v>
      </c>
    </row>
    <row r="5" spans="1:54" ht="13.5" thickBot="1">
      <c r="C5" s="1"/>
      <c r="D5" s="1"/>
      <c r="E5" s="31"/>
      <c r="F5" s="180"/>
      <c r="G5" s="2"/>
      <c r="H5" s="2"/>
      <c r="I5" s="2"/>
      <c r="J5" s="2"/>
      <c r="W5" s="68" t="str">
        <f>CONCATENATE($N8,$O8)</f>
        <v>449630,416666666666667</v>
      </c>
      <c r="X5" s="68" t="str">
        <f>CONCATENATE($N9,$O9)</f>
        <v>449850,625</v>
      </c>
      <c r="Y5" s="68" t="str">
        <f>CONCATENATE($N10,$O10)</f>
        <v>449840,625</v>
      </c>
      <c r="Z5" s="68" t="str">
        <f>CONCATENATE($N11,$O11)</f>
        <v>4498415.00</v>
      </c>
      <c r="AA5" s="68" t="str">
        <f>CONCATENATE($N12,$O12)</f>
        <v/>
      </c>
      <c r="AB5" s="68" t="str">
        <f>CONCATENATE($N13,$O13)</f>
        <v/>
      </c>
      <c r="AC5" s="68" t="str">
        <f>CONCATENATE($N14,$O14)</f>
        <v/>
      </c>
      <c r="AD5" s="68" t="str">
        <f>CONCATENATE($N15,$O15)</f>
        <v/>
      </c>
      <c r="AE5" s="68" t="str">
        <f>CONCATENATE($N16,$O16)</f>
        <v/>
      </c>
      <c r="AF5" s="68" t="str">
        <f>CONCATENATE($N17,$O17)</f>
        <v/>
      </c>
      <c r="AG5" s="68" t="str">
        <f>CONCATENATE($N18,$O18)</f>
        <v/>
      </c>
      <c r="AH5" s="35" t="str">
        <f>CONCATENATE($N19,$O19)</f>
        <v/>
      </c>
      <c r="AI5" s="35" t="str">
        <f>CONCATENATE($N20,$O20)</f>
        <v/>
      </c>
      <c r="AJ5" s="35" t="str">
        <f>CONCATENATE($N21,$O21)</f>
        <v/>
      </c>
      <c r="AK5" s="35" t="str">
        <f>CONCATENATE($N22,$O22)</f>
        <v/>
      </c>
    </row>
    <row r="6" spans="1:54" ht="18.75" customHeight="1" thickBot="1">
      <c r="C6" s="438" t="s">
        <v>4</v>
      </c>
      <c r="D6" s="438"/>
      <c r="E6" s="438"/>
      <c r="F6" s="438"/>
      <c r="G6" s="438"/>
      <c r="H6" s="438"/>
      <c r="I6" s="438"/>
      <c r="J6" s="438"/>
      <c r="L6" s="439" t="s">
        <v>39</v>
      </c>
      <c r="M6" s="440"/>
      <c r="N6" s="440"/>
      <c r="O6" s="440"/>
      <c r="P6" s="440"/>
      <c r="Q6" s="440"/>
      <c r="R6" s="441"/>
      <c r="T6" t="str">
        <f>INDEX(T8:T26,T7)</f>
        <v>Öğr. Gör. Tuğba Cansu TOPALLI</v>
      </c>
      <c r="W6" s="67" t="str">
        <f>CONCATENATE($N26,$O26)</f>
        <v>449850,375</v>
      </c>
      <c r="X6" s="67" t="str">
        <f>CONCATENATE($N27,$O27)</f>
        <v>449840,541666666666667</v>
      </c>
      <c r="Y6" s="67" t="str">
        <f>CONCATENATE($N28,$O28)</f>
        <v>449630,375</v>
      </c>
      <c r="Z6" s="67" t="str">
        <f>CONCATENATE($N29,$O29)</f>
        <v>449840,5</v>
      </c>
      <c r="AA6" s="67" t="str">
        <f>CONCATENATE($N30,$O30)</f>
        <v>449630,583333333333333</v>
      </c>
      <c r="AB6" s="67" t="str">
        <f>CONCATENATE($N31,$O31)</f>
        <v>449840,458333333333333</v>
      </c>
      <c r="AC6" s="67" t="str">
        <f>CONCATENATE($N32,$O32)</f>
        <v/>
      </c>
      <c r="AD6" s="67" t="str">
        <f>CONCATENATE($N33,$O33)</f>
        <v/>
      </c>
      <c r="AE6" s="67" t="str">
        <f>CONCATENATE($N34,$O34)</f>
        <v/>
      </c>
      <c r="AF6" s="67" t="str">
        <f>CONCATENATE($N35,$O35)</f>
        <v/>
      </c>
      <c r="AG6" s="67" t="str">
        <f>CONCATENATE($N47,$O47)</f>
        <v/>
      </c>
      <c r="AM6" s="420" t="s">
        <v>2</v>
      </c>
      <c r="AN6" s="420"/>
      <c r="AO6" s="420"/>
      <c r="AP6" s="420"/>
      <c r="AQ6" s="420"/>
      <c r="AR6" s="420"/>
    </row>
    <row r="7" spans="1:54" ht="28.5" thickTop="1" thickBot="1">
      <c r="B7" t="s">
        <v>34</v>
      </c>
      <c r="C7" s="3" t="str">
        <f>'ÇAĞRI HİZMETLERİ'!B14</f>
        <v>ÇM101</v>
      </c>
      <c r="D7" s="3" t="s">
        <v>0</v>
      </c>
      <c r="E7" s="17" t="s">
        <v>8</v>
      </c>
      <c r="F7" s="22" t="s">
        <v>1</v>
      </c>
      <c r="G7" s="4" t="s">
        <v>9</v>
      </c>
      <c r="H7" s="4" t="s">
        <v>25</v>
      </c>
      <c r="I7" s="4" t="s">
        <v>35</v>
      </c>
      <c r="J7" s="4" t="s">
        <v>36</v>
      </c>
      <c r="L7" s="56" t="s">
        <v>24</v>
      </c>
      <c r="M7" s="57" t="s">
        <v>0</v>
      </c>
      <c r="N7" s="58" t="s">
        <v>6</v>
      </c>
      <c r="O7" s="59" t="s">
        <v>1</v>
      </c>
      <c r="P7" s="60" t="s">
        <v>2</v>
      </c>
      <c r="Q7" s="60" t="s">
        <v>25</v>
      </c>
      <c r="R7" s="61" t="s">
        <v>36</v>
      </c>
      <c r="T7" s="36">
        <v>2</v>
      </c>
      <c r="AI7" s="79"/>
      <c r="AJ7" s="79"/>
      <c r="AK7" s="79"/>
      <c r="AL7" s="79"/>
      <c r="AM7" s="136"/>
      <c r="AN7" s="136"/>
      <c r="AO7" s="137" t="s">
        <v>410</v>
      </c>
      <c r="AP7" s="137" t="s">
        <v>409</v>
      </c>
      <c r="AQ7" s="136"/>
      <c r="AR7" s="69" t="s">
        <v>407</v>
      </c>
      <c r="AS7" s="138"/>
      <c r="AT7" s="137" t="s">
        <v>410</v>
      </c>
      <c r="AU7" s="137" t="s">
        <v>409</v>
      </c>
      <c r="AV7" s="79"/>
      <c r="AW7" s="79"/>
      <c r="AX7" s="79"/>
      <c r="AY7" s="79"/>
      <c r="AZ7" s="79"/>
      <c r="BA7" s="79"/>
    </row>
    <row r="8" spans="1:54" ht="14.25" customHeight="1" thickTop="1" thickBot="1">
      <c r="A8" t="str">
        <f>COUNTIF($J$8:J8,J8)+15&amp;J8</f>
        <v xml:space="preserve">16 </v>
      </c>
      <c r="B8" t="str">
        <f>COUNTIF($I$8:I8,I8)&amp;I8</f>
        <v>1Öğr. Gör. Ömer YILMAZ</v>
      </c>
      <c r="C8" s="5" t="str">
        <f>'ÇAĞRI HİZMETLERİ'!B14</f>
        <v>ÇM101</v>
      </c>
      <c r="D8" s="5" t="str">
        <f>'ÇAĞRI HİZMETLERİ'!C14</f>
        <v>Genel İşletme</v>
      </c>
      <c r="E8" s="19">
        <f>'ÇAĞRI HİZMETLERİ'!D14</f>
        <v>44985</v>
      </c>
      <c r="F8" s="181">
        <f>'ÇAĞRI HİZMETLERİ'!E14</f>
        <v>0.41666666666666669</v>
      </c>
      <c r="G8" s="5" t="str">
        <f>'ÇAĞRI HİZMETLERİ'!F14</f>
        <v>A202</v>
      </c>
      <c r="H8" s="37">
        <f>'ÇAĞRI HİZMETLERİ'!G14</f>
        <v>0</v>
      </c>
      <c r="I8" s="5" t="str">
        <f>'ÇAĞRI HİZMETLERİ'!H14</f>
        <v>Öğr. Gör. Ömer YILMAZ</v>
      </c>
      <c r="J8" s="5" t="str">
        <f>'ÖĞR.ELM.SIN.PROG (2)'!J8</f>
        <v xml:space="preserve"> </v>
      </c>
      <c r="K8" t="str">
        <f>ROW()-7&amp;$O$4</f>
        <v>1Öğr. Gör. Tuğba Cansu TOPALLI</v>
      </c>
      <c r="L8" s="54" t="str">
        <f t="shared" ref="L8:L22" si="0">IFERROR(VLOOKUP($K8,$B$1:$J$831,2,0),"")</f>
        <v>ÇM103</v>
      </c>
      <c r="M8" s="16" t="str">
        <f t="shared" ref="M8:M22" si="1">IFERROR(VLOOKUP($K8,$B$1:$J$831,3,0),"")</f>
        <v>Ofis Programları I</v>
      </c>
      <c r="N8" s="26">
        <f t="shared" ref="N8:N22" si="2">IFERROR(VLOOKUP($K8,$B$1:$J$831,4,0),"")</f>
        <v>44963</v>
      </c>
      <c r="O8" s="33">
        <f t="shared" ref="O8:O22" si="3">IFERROR(VLOOKUP($K8,$B$1:$J$831,5,0),"")</f>
        <v>0.41666666666666669</v>
      </c>
      <c r="P8" s="34">
        <f t="shared" ref="P8:P22" si="4">IFERROR(VLOOKUP($K8,$B$1:$J$831,6,0),"")</f>
        <v>0</v>
      </c>
      <c r="Q8" s="34">
        <f t="shared" ref="Q8:Q22" si="5">IFERROR(VLOOKUP($K8,$B$1:$J$831,7,0),"")</f>
        <v>0</v>
      </c>
      <c r="R8" s="55" t="str">
        <f>IF('ÖĞR.ELM.SIN.PROG (2)'!R8= "0 0 0 0"," ",'ÖĞR.ELM.SIN.PROG (2)'!R8)</f>
        <v xml:space="preserve">       </v>
      </c>
      <c r="S8">
        <v>1</v>
      </c>
      <c r="T8" s="8" t="s">
        <v>71</v>
      </c>
      <c r="U8" s="70" t="str">
        <f t="shared" ref="U8:U22" si="6">IF(V8&gt;=1,"ÇAKIŞMA VAR"," ")</f>
        <v xml:space="preserve"> </v>
      </c>
      <c r="V8" s="115">
        <f>SUM(W8:AH8)</f>
        <v>0</v>
      </c>
      <c r="W8" s="116" t="str">
        <f>IF($M8=""," ",IF($W5=W6,1," "))</f>
        <v xml:space="preserve"> </v>
      </c>
      <c r="X8" s="116" t="str">
        <f t="shared" ref="X8:AH8" si="7">IF($M8=""," ",IF($W5=X6,1," "))</f>
        <v xml:space="preserve"> </v>
      </c>
      <c r="Y8" s="116" t="str">
        <f t="shared" si="7"/>
        <v xml:space="preserve"> </v>
      </c>
      <c r="Z8" s="116" t="str">
        <f t="shared" si="7"/>
        <v xml:space="preserve"> </v>
      </c>
      <c r="AA8" s="116" t="str">
        <f t="shared" si="7"/>
        <v xml:space="preserve"> </v>
      </c>
      <c r="AB8" s="116" t="str">
        <f t="shared" si="7"/>
        <v xml:space="preserve"> </v>
      </c>
      <c r="AC8" s="116" t="str">
        <f t="shared" si="7"/>
        <v xml:space="preserve"> </v>
      </c>
      <c r="AD8" s="116" t="str">
        <f t="shared" si="7"/>
        <v xml:space="preserve"> </v>
      </c>
      <c r="AE8" s="116" t="str">
        <f t="shared" si="7"/>
        <v xml:space="preserve"> </v>
      </c>
      <c r="AF8" s="116" t="str">
        <f t="shared" si="7"/>
        <v xml:space="preserve"> </v>
      </c>
      <c r="AG8" s="116" t="str">
        <f t="shared" si="7"/>
        <v xml:space="preserve"> </v>
      </c>
      <c r="AH8" s="116" t="str">
        <f t="shared" si="7"/>
        <v xml:space="preserve"> </v>
      </c>
      <c r="AI8" s="86"/>
      <c r="AM8" s="79" t="s">
        <v>113</v>
      </c>
      <c r="AN8">
        <v>84</v>
      </c>
      <c r="AO8" t="s">
        <v>114</v>
      </c>
      <c r="AP8" s="79" t="s">
        <v>114</v>
      </c>
      <c r="AQ8" s="79" t="s">
        <v>401</v>
      </c>
      <c r="AR8" t="e">
        <f>'ÇAĞRI HİZMETLERİ'!G35</f>
        <v>#DIV/0!</v>
      </c>
      <c r="AS8" s="421" t="e">
        <f>SUM(AR8:AR9)</f>
        <v>#DIV/0!</v>
      </c>
      <c r="AT8" s="86">
        <v>0.41666666666666669</v>
      </c>
      <c r="AU8" s="86">
        <v>0.58333333333333337</v>
      </c>
    </row>
    <row r="9" spans="1:54" ht="14.25" customHeight="1" thickTop="1" thickBot="1">
      <c r="A9" t="str">
        <f>COUNTIF($J$8:J9,J9)+15&amp;J9</f>
        <v xml:space="preserve">17 </v>
      </c>
      <c r="B9" t="str">
        <f>COUNTIF($I$8:I9,I9)&amp;I9</f>
        <v>1Öğr. Gör. Tuğba Cansu TOPALLI</v>
      </c>
      <c r="C9" s="5" t="str">
        <f>'ÇAĞRI HİZMETLERİ'!B15</f>
        <v>ÇM103</v>
      </c>
      <c r="D9" s="5" t="str">
        <f>'ÇAĞRI HİZMETLERİ'!C15</f>
        <v>Ofis Programları I</v>
      </c>
      <c r="E9" s="19">
        <f>'ÇAĞRI HİZMETLERİ'!D15</f>
        <v>44963</v>
      </c>
      <c r="F9" s="181">
        <f>'ÇAĞRI HİZMETLERİ'!E15</f>
        <v>0.41666666666666669</v>
      </c>
      <c r="G9" s="5">
        <f>'ÇAĞRI HİZMETLERİ'!F15</f>
        <v>0</v>
      </c>
      <c r="H9" s="37">
        <f>'ÇAĞRI HİZMETLERİ'!G15</f>
        <v>0</v>
      </c>
      <c r="I9" s="5" t="str">
        <f>'ÇAĞRI HİZMETLERİ'!H15</f>
        <v>Öğr. Gör. Tuğba Cansu TOPALLI</v>
      </c>
      <c r="J9" s="5" t="str">
        <f>'ÖĞR.ELM.SIN.PROG (2)'!J9</f>
        <v xml:space="preserve"> </v>
      </c>
      <c r="K9" t="str">
        <f t="shared" ref="K9:K25" si="8">ROW()-7&amp;$O$4</f>
        <v>2Öğr. Gör. Tuğba Cansu TOPALLI</v>
      </c>
      <c r="L9" s="54" t="str">
        <f t="shared" si="0"/>
        <v>BİP201</v>
      </c>
      <c r="M9" s="16" t="str">
        <f t="shared" si="1"/>
        <v>Görsel Programlama-I</v>
      </c>
      <c r="N9" s="26">
        <f t="shared" si="2"/>
        <v>44985</v>
      </c>
      <c r="O9" s="33">
        <f t="shared" si="3"/>
        <v>0.625</v>
      </c>
      <c r="P9" s="34" t="str">
        <f t="shared" si="4"/>
        <v>A201</v>
      </c>
      <c r="Q9" s="34">
        <f t="shared" si="5"/>
        <v>0</v>
      </c>
      <c r="R9" s="55" t="str">
        <f>IF('ÖĞR.ELM.SIN.PROG (2)'!R9= "0 0 0 0"," ",'ÖĞR.ELM.SIN.PROG (2)'!R9)</f>
        <v xml:space="preserve">Öğr. Gör. Hakan Can ALTUNAY      </v>
      </c>
      <c r="S9">
        <v>2</v>
      </c>
      <c r="T9" s="8" t="s">
        <v>77</v>
      </c>
      <c r="U9" s="70" t="str">
        <f t="shared" si="6"/>
        <v xml:space="preserve"> </v>
      </c>
      <c r="V9" s="115">
        <f t="shared" ref="V9:V22" si="9">SUM(W9:AH9)</f>
        <v>0</v>
      </c>
      <c r="W9" s="116" t="str">
        <f>IF($M9=""," ",IF($X5=W6,1," "))</f>
        <v xml:space="preserve"> </v>
      </c>
      <c r="X9" s="116" t="str">
        <f t="shared" ref="X9:AH9" si="10">IF($M9=""," ",IF($X5=X6,1," "))</f>
        <v xml:space="preserve"> </v>
      </c>
      <c r="Y9" s="116" t="str">
        <f t="shared" si="10"/>
        <v xml:space="preserve"> </v>
      </c>
      <c r="Z9" s="116" t="str">
        <f t="shared" si="10"/>
        <v xml:space="preserve"> </v>
      </c>
      <c r="AA9" s="116" t="str">
        <f t="shared" si="10"/>
        <v xml:space="preserve"> </v>
      </c>
      <c r="AB9" s="116" t="str">
        <f t="shared" si="10"/>
        <v xml:space="preserve"> </v>
      </c>
      <c r="AC9" s="116" t="str">
        <f t="shared" si="10"/>
        <v xml:space="preserve"> </v>
      </c>
      <c r="AD9" s="116" t="str">
        <f t="shared" si="10"/>
        <v xml:space="preserve"> </v>
      </c>
      <c r="AE9" s="116" t="str">
        <f t="shared" si="10"/>
        <v xml:space="preserve"> </v>
      </c>
      <c r="AF9" s="116" t="str">
        <f t="shared" si="10"/>
        <v xml:space="preserve"> </v>
      </c>
      <c r="AG9" s="116" t="str">
        <f t="shared" si="10"/>
        <v xml:space="preserve"> </v>
      </c>
      <c r="AH9" s="116" t="str">
        <f t="shared" si="10"/>
        <v xml:space="preserve"> </v>
      </c>
      <c r="AI9" s="86"/>
      <c r="AM9" t="s">
        <v>114</v>
      </c>
      <c r="AN9">
        <v>78</v>
      </c>
      <c r="AO9" t="s">
        <v>408</v>
      </c>
      <c r="AP9" t="s">
        <v>113</v>
      </c>
      <c r="AQ9" t="s">
        <v>404</v>
      </c>
      <c r="AR9">
        <v>85</v>
      </c>
      <c r="AS9" s="421"/>
      <c r="AT9" s="86">
        <v>0.41666666666666669</v>
      </c>
      <c r="AU9" s="86">
        <v>0.58333333333333337</v>
      </c>
    </row>
    <row r="10" spans="1:54" ht="14.25" customHeight="1" thickTop="1" thickBot="1">
      <c r="A10" t="str">
        <f>COUNTIF($J$8:J10,J10)+15&amp;J10</f>
        <v xml:space="preserve">18 </v>
      </c>
      <c r="B10" t="str">
        <f>COUNTIF($I$8:I10,I10)&amp;I10</f>
        <v>1Öğr. Gör. Dursun KIRMEMİŞ</v>
      </c>
      <c r="C10" s="5" t="str">
        <f>'ÇAĞRI HİZMETLERİ'!B11</f>
        <v>ÇM105</v>
      </c>
      <c r="D10" s="5" t="str">
        <f>'ÇAĞRI HİZMETLERİ'!C11</f>
        <v>Çağrı Merkezi Yönetimi I</v>
      </c>
      <c r="E10" s="19">
        <f>'ÇAĞRI HİZMETLERİ'!D11</f>
        <v>44959</v>
      </c>
      <c r="F10" s="181">
        <f>'ÇAĞRI HİZMETLERİ'!E11</f>
        <v>0.41666666666666669</v>
      </c>
      <c r="G10" s="5" t="str">
        <f>'ÇAĞRI HİZMETLERİ'!F11</f>
        <v>A202</v>
      </c>
      <c r="H10" s="37">
        <f>'ÇAĞRI HİZMETLERİ'!G11</f>
        <v>33</v>
      </c>
      <c r="I10" s="5" t="str">
        <f>'ÇAĞRI HİZMETLERİ'!H11</f>
        <v>Öğr. Gör. Dursun KIRMEMİŞ</v>
      </c>
      <c r="J10" s="5" t="str">
        <f>'ÖĞR.ELM.SIN.PROG (2)'!J10</f>
        <v xml:space="preserve"> </v>
      </c>
      <c r="K10" t="str">
        <f t="shared" si="8"/>
        <v>3Öğr. Gör. Tuğba Cansu TOPALLI</v>
      </c>
      <c r="L10" s="54" t="str">
        <f t="shared" si="0"/>
        <v>BİP227</v>
      </c>
      <c r="M10" s="16" t="str">
        <f t="shared" si="1"/>
        <v>Mobil Programlama</v>
      </c>
      <c r="N10" s="26">
        <f t="shared" si="2"/>
        <v>44984</v>
      </c>
      <c r="O10" s="33">
        <f t="shared" si="3"/>
        <v>0.625</v>
      </c>
      <c r="P10" s="34" t="str">
        <f t="shared" si="4"/>
        <v>A201</v>
      </c>
      <c r="Q10" s="34">
        <f t="shared" si="5"/>
        <v>0</v>
      </c>
      <c r="R10" s="55" t="str">
        <f>IF('ÖĞR.ELM.SIN.PROG (2)'!R10= "0 0 0 0"," ",'ÖĞR.ELM.SIN.PROG (2)'!R10)</f>
        <v xml:space="preserve">Öğr. Gör. Neslihan YONDEMİR ÇALIŞKAN      </v>
      </c>
      <c r="S10">
        <v>3</v>
      </c>
      <c r="T10" s="8" t="s">
        <v>73</v>
      </c>
      <c r="U10" s="70" t="str">
        <f t="shared" si="6"/>
        <v xml:space="preserve"> </v>
      </c>
      <c r="V10" s="115">
        <f t="shared" si="9"/>
        <v>0</v>
      </c>
      <c r="W10" s="116" t="str">
        <f>IF($M10=""," ",IF($Y5=W6,1," "))</f>
        <v xml:space="preserve"> </v>
      </c>
      <c r="X10" s="116" t="str">
        <f t="shared" ref="X10:AH10" si="11">IF($M10=""," ",IF($Y5=X6,1," "))</f>
        <v xml:space="preserve"> </v>
      </c>
      <c r="Y10" s="116" t="str">
        <f t="shared" si="11"/>
        <v xml:space="preserve"> </v>
      </c>
      <c r="Z10" s="116" t="str">
        <f t="shared" si="11"/>
        <v xml:space="preserve"> </v>
      </c>
      <c r="AA10" s="116" t="str">
        <f t="shared" si="11"/>
        <v xml:space="preserve"> </v>
      </c>
      <c r="AB10" s="116" t="str">
        <f t="shared" si="11"/>
        <v xml:space="preserve"> </v>
      </c>
      <c r="AC10" s="116" t="str">
        <f t="shared" si="11"/>
        <v xml:space="preserve"> </v>
      </c>
      <c r="AD10" s="116" t="str">
        <f t="shared" si="11"/>
        <v xml:space="preserve"> </v>
      </c>
      <c r="AE10" s="116" t="str">
        <f t="shared" si="11"/>
        <v xml:space="preserve"> </v>
      </c>
      <c r="AF10" s="116" t="str">
        <f t="shared" si="11"/>
        <v xml:space="preserve"> </v>
      </c>
      <c r="AG10" s="116" t="str">
        <f t="shared" si="11"/>
        <v xml:space="preserve"> </v>
      </c>
      <c r="AH10" s="116" t="str">
        <f t="shared" si="11"/>
        <v xml:space="preserve"> </v>
      </c>
      <c r="AI10" s="86"/>
      <c r="AM10" t="s">
        <v>398</v>
      </c>
      <c r="AN10">
        <v>30</v>
      </c>
      <c r="AO10" t="s">
        <v>113</v>
      </c>
      <c r="AP10" t="s">
        <v>113</v>
      </c>
      <c r="AQ10" t="s">
        <v>402</v>
      </c>
      <c r="AR10">
        <f>'BANKA VE SİGORTA'!G35</f>
        <v>0</v>
      </c>
      <c r="AS10" s="421">
        <f>SUM(AR10:AR11)</f>
        <v>0</v>
      </c>
      <c r="AT10" s="86">
        <v>0.375</v>
      </c>
      <c r="AU10" s="86">
        <v>0.54166666666666663</v>
      </c>
    </row>
    <row r="11" spans="1:54" ht="14.25" customHeight="1" thickTop="1" thickBot="1">
      <c r="A11" t="str">
        <f>COUNTIF($J$8:J11,J11)+15&amp;J11</f>
        <v xml:space="preserve">19 </v>
      </c>
      <c r="B11" t="str">
        <f>COUNTIF($I$8:I11,I11)&amp;I11</f>
        <v>1Öğr. Gör. Muharrem Selçuk ÖZKAN</v>
      </c>
      <c r="C11" s="5" t="str">
        <f>'ÇAĞRI HİZMETLERİ'!B16</f>
        <v>ÇM107</v>
      </c>
      <c r="D11" s="5" t="str">
        <f>'ÇAĞRI HİZMETLERİ'!C16</f>
        <v>Temel Hukuk</v>
      </c>
      <c r="E11" s="19">
        <f>'ÇAĞRI HİZMETLERİ'!D16</f>
        <v>44986</v>
      </c>
      <c r="F11" s="181">
        <f>'ÇAĞRI HİZMETLERİ'!E16</f>
        <v>0.41666666666666669</v>
      </c>
      <c r="G11" s="5" t="str">
        <f>'ÇAĞRI HİZMETLERİ'!F16</f>
        <v>A202</v>
      </c>
      <c r="H11" s="37">
        <f>'ÇAĞRI HİZMETLERİ'!G16</f>
        <v>0</v>
      </c>
      <c r="I11" s="5" t="str">
        <f>'ÇAĞRI HİZMETLERİ'!H16</f>
        <v>Öğr. Gör. Muharrem Selçuk ÖZKAN</v>
      </c>
      <c r="J11" s="5" t="str">
        <f>'ÖĞR.ELM.SIN.PROG (2)'!J11</f>
        <v xml:space="preserve"> </v>
      </c>
      <c r="K11" t="str">
        <f t="shared" si="8"/>
        <v>4Öğr. Gör. Tuğba Cansu TOPALLI</v>
      </c>
      <c r="L11" s="54" t="str">
        <f t="shared" si="0"/>
        <v>BGP217</v>
      </c>
      <c r="M11" s="16" t="str">
        <f t="shared" si="1"/>
        <v>Mobil Programlama</v>
      </c>
      <c r="N11" s="26">
        <f t="shared" si="2"/>
        <v>44984</v>
      </c>
      <c r="O11" s="33" t="str">
        <f t="shared" si="3"/>
        <v>15.00</v>
      </c>
      <c r="P11" s="34" t="str">
        <f t="shared" si="4"/>
        <v>A202</v>
      </c>
      <c r="Q11" s="34">
        <f t="shared" si="5"/>
        <v>0</v>
      </c>
      <c r="R11" s="55" t="str">
        <f>IF('ÖĞR.ELM.SIN.PROG (2)'!R11= "0 0 0 0"," ",'ÖĞR.ELM.SIN.PROG (2)'!R11)</f>
        <v xml:space="preserve">Öğr. Gör. Abdulkadir ERYILMAZ      </v>
      </c>
      <c r="S11">
        <v>4</v>
      </c>
      <c r="T11" s="8" t="s">
        <v>244</v>
      </c>
      <c r="U11" s="70" t="str">
        <f t="shared" si="6"/>
        <v xml:space="preserve"> </v>
      </c>
      <c r="V11" s="115">
        <f t="shared" si="9"/>
        <v>0</v>
      </c>
      <c r="W11" s="116" t="str">
        <f>IF($M11=""," ",IF($Z5=W6,1," "))</f>
        <v xml:space="preserve"> </v>
      </c>
      <c r="X11" s="116" t="str">
        <f t="shared" ref="X11:AH11" si="12">IF($M11=""," ",IF($Z5=X6,1," "))</f>
        <v xml:space="preserve"> </v>
      </c>
      <c r="Y11" s="116" t="str">
        <f t="shared" si="12"/>
        <v xml:space="preserve"> </v>
      </c>
      <c r="Z11" s="116" t="str">
        <f t="shared" si="12"/>
        <v xml:space="preserve"> </v>
      </c>
      <c r="AA11" s="116" t="str">
        <f t="shared" si="12"/>
        <v xml:space="preserve"> </v>
      </c>
      <c r="AB11" s="116" t="str">
        <f t="shared" si="12"/>
        <v xml:space="preserve"> </v>
      </c>
      <c r="AC11" s="116" t="str">
        <f t="shared" si="12"/>
        <v xml:space="preserve"> </v>
      </c>
      <c r="AD11" s="116" t="str">
        <f t="shared" si="12"/>
        <v xml:space="preserve"> </v>
      </c>
      <c r="AE11" s="116" t="str">
        <f t="shared" si="12"/>
        <v xml:space="preserve"> </v>
      </c>
      <c r="AF11" s="116" t="str">
        <f t="shared" si="12"/>
        <v xml:space="preserve"> </v>
      </c>
      <c r="AG11" s="116" t="str">
        <f t="shared" si="12"/>
        <v xml:space="preserve"> </v>
      </c>
      <c r="AH11" s="116" t="str">
        <f t="shared" si="12"/>
        <v xml:space="preserve"> </v>
      </c>
      <c r="AI11" s="86"/>
      <c r="AM11" t="s">
        <v>399</v>
      </c>
      <c r="AN11">
        <v>30</v>
      </c>
      <c r="AO11" t="s">
        <v>114</v>
      </c>
      <c r="AP11" t="s">
        <v>114</v>
      </c>
      <c r="AQ11" t="s">
        <v>403</v>
      </c>
      <c r="AR11">
        <f>'SOSYAL GÜVENLİK'!G31</f>
        <v>0</v>
      </c>
      <c r="AS11" s="421"/>
      <c r="AT11" s="86">
        <v>0.375</v>
      </c>
      <c r="AU11" s="86">
        <v>0.54166666666666663</v>
      </c>
    </row>
    <row r="12" spans="1:54" ht="14.25" customHeight="1" thickTop="1" thickBot="1">
      <c r="A12" t="str">
        <f>COUNTIF($J$8:J12,J12)+15&amp;J12</f>
        <v xml:space="preserve">20 </v>
      </c>
      <c r="B12" t="str">
        <f>COUNTIF($I$8:I12,I12)&amp;I12</f>
        <v>1Öğr. Gör. Mürsel KAN</v>
      </c>
      <c r="C12" s="5" t="str">
        <f>'ÇAĞRI HİZMETLERİ'!B17</f>
        <v>ÇM113</v>
      </c>
      <c r="D12" s="5" t="str">
        <f>'ÇAĞRI HİZMETLERİ'!C17</f>
        <v>İletişim</v>
      </c>
      <c r="E12" s="19">
        <f>'ÇAĞRI HİZMETLERİ'!D17</f>
        <v>44986</v>
      </c>
      <c r="F12" s="181">
        <f>'ÇAĞRI HİZMETLERİ'!E17</f>
        <v>0.45833333333333331</v>
      </c>
      <c r="G12" s="5" t="str">
        <f>'ÇAĞRI HİZMETLERİ'!F17</f>
        <v>A202</v>
      </c>
      <c r="H12" s="37">
        <f>'ÇAĞRI HİZMETLERİ'!G17</f>
        <v>0</v>
      </c>
      <c r="I12" s="5" t="str">
        <f>'ÇAĞRI HİZMETLERİ'!H17</f>
        <v>Öğr. Gör. Mürsel KAN</v>
      </c>
      <c r="J12" s="5" t="str">
        <f>'ÖĞR.ELM.SIN.PROG (2)'!J12</f>
        <v xml:space="preserve"> </v>
      </c>
      <c r="K12" t="str">
        <f t="shared" si="8"/>
        <v>5Öğr. Gör. Tuğba Cansu TOPALLI</v>
      </c>
      <c r="L12" s="54" t="str">
        <f t="shared" si="0"/>
        <v/>
      </c>
      <c r="M12" s="16" t="str">
        <f t="shared" si="1"/>
        <v/>
      </c>
      <c r="N12" s="26" t="str">
        <f t="shared" si="2"/>
        <v/>
      </c>
      <c r="O12" s="33" t="str">
        <f t="shared" si="3"/>
        <v/>
      </c>
      <c r="P12" s="34" t="str">
        <f t="shared" si="4"/>
        <v/>
      </c>
      <c r="Q12" s="34" t="str">
        <f t="shared" si="5"/>
        <v/>
      </c>
      <c r="R12" s="55" t="str">
        <f>IF('ÖĞR.ELM.SIN.PROG (2)'!R12= "0 0 0 0"," ",'ÖĞR.ELM.SIN.PROG (2)'!R12)</f>
        <v xml:space="preserve">   </v>
      </c>
      <c r="S12">
        <v>5</v>
      </c>
      <c r="T12" s="8" t="s">
        <v>79</v>
      </c>
      <c r="U12" s="70" t="str">
        <f t="shared" si="6"/>
        <v xml:space="preserve"> </v>
      </c>
      <c r="V12" s="115">
        <f t="shared" si="9"/>
        <v>0</v>
      </c>
      <c r="W12" s="116" t="str">
        <f>IF($M12=""," ",IF($AA5=W6,1," "))</f>
        <v xml:space="preserve"> </v>
      </c>
      <c r="X12" s="116" t="str">
        <f t="shared" ref="X12:AH12" si="13">IF($M12=""," ",IF($AA5=X6,1," "))</f>
        <v xml:space="preserve"> </v>
      </c>
      <c r="Y12" s="116" t="str">
        <f t="shared" si="13"/>
        <v xml:space="preserve"> </v>
      </c>
      <c r="Z12" s="116" t="str">
        <f t="shared" si="13"/>
        <v xml:space="preserve"> </v>
      </c>
      <c r="AA12" s="116" t="str">
        <f t="shared" si="13"/>
        <v xml:space="preserve"> </v>
      </c>
      <c r="AB12" s="116" t="str">
        <f t="shared" si="13"/>
        <v xml:space="preserve"> </v>
      </c>
      <c r="AC12" s="116" t="str">
        <f t="shared" si="13"/>
        <v xml:space="preserve"> </v>
      </c>
      <c r="AD12" s="116" t="str">
        <f t="shared" si="13"/>
        <v xml:space="preserve"> </v>
      </c>
      <c r="AE12" s="116" t="str">
        <f t="shared" si="13"/>
        <v xml:space="preserve"> </v>
      </c>
      <c r="AF12" s="116" t="str">
        <f t="shared" si="13"/>
        <v xml:space="preserve"> </v>
      </c>
      <c r="AG12" s="116" t="str">
        <f t="shared" si="13"/>
        <v xml:space="preserve"> </v>
      </c>
      <c r="AH12" s="116" t="str">
        <f t="shared" si="13"/>
        <v xml:space="preserve"> </v>
      </c>
      <c r="AI12" s="86"/>
      <c r="AM12" t="s">
        <v>245</v>
      </c>
      <c r="AN12">
        <v>30</v>
      </c>
      <c r="AO12" t="s">
        <v>408</v>
      </c>
      <c r="AP12" t="s">
        <v>113</v>
      </c>
      <c r="AQ12" t="s">
        <v>405</v>
      </c>
      <c r="AR12">
        <f>'BİLGİSAYAR PROGRAMCILIĞI'!G33</f>
        <v>0</v>
      </c>
      <c r="AS12" s="421">
        <f>SUM(AR12:AR13)</f>
        <v>0</v>
      </c>
      <c r="AT12" s="86">
        <v>0.45833333333333331</v>
      </c>
      <c r="AU12" s="86">
        <v>0.625</v>
      </c>
    </row>
    <row r="13" spans="1:54" ht="14.25" customHeight="1" thickTop="1" thickBot="1">
      <c r="A13" t="str">
        <f>COUNTIF($J$8:J13,J13)+15&amp;J13</f>
        <v xml:space="preserve">21 </v>
      </c>
      <c r="B13" t="str">
        <f>COUNTIF($I$8:I13,I13)&amp;I13</f>
        <v>1Öğr. Gör. Elif ATAMAN</v>
      </c>
      <c r="C13" s="5" t="str">
        <f>'ÇAĞRI HİZMETLERİ'!B13</f>
        <v>ÇM109</v>
      </c>
      <c r="D13" s="5" t="str">
        <f>'ÇAĞRI HİZMETLERİ'!C13</f>
        <v>Müşteri İlişkileri Yönetimi</v>
      </c>
      <c r="E13" s="19">
        <f>'ÇAĞRI HİZMETLERİ'!D13</f>
        <v>44984</v>
      </c>
      <c r="F13" s="181">
        <f>'ÇAĞRI HİZMETLERİ'!E13</f>
        <v>0.41666666666666669</v>
      </c>
      <c r="G13" s="5" t="str">
        <f>'ÇAĞRI HİZMETLERİ'!F13</f>
        <v>A202</v>
      </c>
      <c r="H13" s="37">
        <f>'ÇAĞRI HİZMETLERİ'!G13</f>
        <v>0</v>
      </c>
      <c r="I13" s="5" t="str">
        <f>'ÇAĞRI HİZMETLERİ'!H13</f>
        <v>Öğr. Gör. Elif ATAMAN</v>
      </c>
      <c r="J13" s="5" t="str">
        <f>'ÖĞR.ELM.SIN.PROG (2)'!J13</f>
        <v xml:space="preserve"> </v>
      </c>
      <c r="K13" t="str">
        <f t="shared" si="8"/>
        <v>6Öğr. Gör. Tuğba Cansu TOPALLI</v>
      </c>
      <c r="L13" s="54" t="str">
        <f t="shared" si="0"/>
        <v/>
      </c>
      <c r="M13" s="16" t="str">
        <f t="shared" si="1"/>
        <v/>
      </c>
      <c r="N13" s="26" t="str">
        <f t="shared" si="2"/>
        <v/>
      </c>
      <c r="O13" s="33" t="str">
        <f t="shared" si="3"/>
        <v/>
      </c>
      <c r="P13" s="34" t="str">
        <f t="shared" si="4"/>
        <v/>
      </c>
      <c r="Q13" s="34" t="str">
        <f t="shared" si="5"/>
        <v/>
      </c>
      <c r="R13" s="55" t="str">
        <f>IF('ÖĞR.ELM.SIN.PROG (2)'!R13= "0 0 0 0"," ",'ÖĞR.ELM.SIN.PROG (2)'!R13)</f>
        <v xml:space="preserve">   </v>
      </c>
      <c r="S13">
        <v>6</v>
      </c>
      <c r="T13" s="8" t="s">
        <v>76</v>
      </c>
      <c r="U13" s="70" t="str">
        <f t="shared" si="6"/>
        <v xml:space="preserve"> </v>
      </c>
      <c r="V13" s="115">
        <f t="shared" si="9"/>
        <v>0</v>
      </c>
      <c r="W13" s="116" t="str">
        <f>IF($M13=""," ",IF($AB5=W6,1," "))</f>
        <v xml:space="preserve"> </v>
      </c>
      <c r="X13" s="116" t="str">
        <f t="shared" ref="X13:AH13" si="14">IF($M13=""," ",IF($AB5=X6,1," "))</f>
        <v xml:space="preserve"> </v>
      </c>
      <c r="Y13" s="116" t="str">
        <f t="shared" si="14"/>
        <v xml:space="preserve"> </v>
      </c>
      <c r="Z13" s="116" t="str">
        <f t="shared" si="14"/>
        <v xml:space="preserve"> </v>
      </c>
      <c r="AA13" s="116" t="str">
        <f t="shared" si="14"/>
        <v xml:space="preserve"> </v>
      </c>
      <c r="AB13" s="116" t="str">
        <f t="shared" si="14"/>
        <v xml:space="preserve"> </v>
      </c>
      <c r="AC13" s="116" t="str">
        <f t="shared" si="14"/>
        <v xml:space="preserve"> </v>
      </c>
      <c r="AD13" s="116" t="str">
        <f t="shared" si="14"/>
        <v xml:space="preserve"> </v>
      </c>
      <c r="AE13" s="116" t="str">
        <f t="shared" si="14"/>
        <v xml:space="preserve"> </v>
      </c>
      <c r="AF13" s="116" t="str">
        <f t="shared" si="14"/>
        <v xml:space="preserve"> </v>
      </c>
      <c r="AG13" s="116" t="str">
        <f t="shared" si="14"/>
        <v xml:space="preserve"> </v>
      </c>
      <c r="AH13" s="116" t="str">
        <f t="shared" si="14"/>
        <v xml:space="preserve"> </v>
      </c>
      <c r="AI13" s="86"/>
      <c r="AM13" t="s">
        <v>400</v>
      </c>
      <c r="AN13">
        <v>24</v>
      </c>
      <c r="AO13" t="s">
        <v>114</v>
      </c>
      <c r="AP13" t="s">
        <v>114</v>
      </c>
      <c r="AQ13" t="s">
        <v>406</v>
      </c>
      <c r="AR13">
        <f>'BİLGİ GÜVENLİĞİ'!G32</f>
        <v>0</v>
      </c>
      <c r="AS13" s="421"/>
      <c r="AT13" s="86">
        <v>0.45833333333333331</v>
      </c>
      <c r="AU13" s="86">
        <v>0.625</v>
      </c>
    </row>
    <row r="14" spans="1:54" ht="14.25" customHeight="1" thickTop="1" thickBot="1">
      <c r="A14" t="str">
        <f>COUNTIF($J$8:J14,J14)+15&amp;J14</f>
        <v xml:space="preserve">22 </v>
      </c>
      <c r="B14" t="str">
        <f>COUNTIF($I$8:I14,I14)&amp;I14</f>
        <v>1Öğr. Gör. Seval ŞENGEZER</v>
      </c>
      <c r="C14" s="5" t="str">
        <f>'ÇAĞRI HİZMETLERİ'!B12</f>
        <v>ÇM115</v>
      </c>
      <c r="D14" s="5" t="str">
        <f>'ÇAĞRI HİZMETLERİ'!C12</f>
        <v>Genel Ekonomi</v>
      </c>
      <c r="E14" s="19">
        <f>'ÇAĞRI HİZMETLERİ'!D12</f>
        <v>44960</v>
      </c>
      <c r="F14" s="181">
        <f>'ÇAĞRI HİZMETLERİ'!E12</f>
        <v>0.41666666666666669</v>
      </c>
      <c r="G14" s="5" t="str">
        <f>'ÇAĞRI HİZMETLERİ'!F12</f>
        <v>A202</v>
      </c>
      <c r="H14" s="37">
        <f>'ÇAĞRI HİZMETLERİ'!G12</f>
        <v>76</v>
      </c>
      <c r="I14" s="5" t="str">
        <f>'ÇAĞRI HİZMETLERİ'!H12</f>
        <v>Öğr. Gör. Seval ŞENGEZER</v>
      </c>
      <c r="J14" s="5" t="str">
        <f>'ÖĞR.ELM.SIN.PROG (2)'!J14</f>
        <v xml:space="preserve"> </v>
      </c>
      <c r="K14" t="str">
        <f t="shared" si="8"/>
        <v>7Öğr. Gör. Tuğba Cansu TOPALLI</v>
      </c>
      <c r="L14" s="54" t="str">
        <f t="shared" si="0"/>
        <v/>
      </c>
      <c r="M14" s="16" t="str">
        <f t="shared" si="1"/>
        <v/>
      </c>
      <c r="N14" s="26" t="str">
        <f t="shared" si="2"/>
        <v/>
      </c>
      <c r="O14" s="33" t="str">
        <f t="shared" si="3"/>
        <v/>
      </c>
      <c r="P14" s="34" t="str">
        <f t="shared" si="4"/>
        <v/>
      </c>
      <c r="Q14" s="34" t="str">
        <f t="shared" si="5"/>
        <v/>
      </c>
      <c r="R14" s="55" t="str">
        <f>IF('ÖĞR.ELM.SIN.PROG (2)'!R14= "0 0 0 0"," ",'ÖĞR.ELM.SIN.PROG (2)'!R14)</f>
        <v xml:space="preserve">   </v>
      </c>
      <c r="S14">
        <v>7</v>
      </c>
      <c r="T14" s="8" t="s">
        <v>80</v>
      </c>
      <c r="U14" s="70" t="str">
        <f t="shared" si="6"/>
        <v xml:space="preserve"> </v>
      </c>
      <c r="V14" s="115">
        <f t="shared" si="9"/>
        <v>0</v>
      </c>
      <c r="W14" s="116" t="str">
        <f>IF($M14=""," ",IF($AC5=W6,1," "))</f>
        <v xml:space="preserve"> </v>
      </c>
      <c r="X14" s="116" t="str">
        <f t="shared" ref="X14:AH14" si="15">IF($M14=""," ",IF($AC5=X6,1," "))</f>
        <v xml:space="preserve"> </v>
      </c>
      <c r="Y14" s="116" t="str">
        <f t="shared" si="15"/>
        <v xml:space="preserve"> </v>
      </c>
      <c r="Z14" s="116" t="str">
        <f t="shared" si="15"/>
        <v xml:space="preserve"> </v>
      </c>
      <c r="AA14" s="116" t="str">
        <f t="shared" si="15"/>
        <v xml:space="preserve"> </v>
      </c>
      <c r="AB14" s="116" t="str">
        <f t="shared" si="15"/>
        <v xml:space="preserve"> </v>
      </c>
      <c r="AC14" s="116" t="str">
        <f t="shared" si="15"/>
        <v xml:space="preserve"> </v>
      </c>
      <c r="AD14" s="116" t="str">
        <f t="shared" si="15"/>
        <v xml:space="preserve"> </v>
      </c>
      <c r="AE14" s="116" t="str">
        <f t="shared" si="15"/>
        <v xml:space="preserve"> </v>
      </c>
      <c r="AF14" s="116" t="str">
        <f t="shared" si="15"/>
        <v xml:space="preserve"> </v>
      </c>
      <c r="AG14" s="116" t="str">
        <f t="shared" si="15"/>
        <v xml:space="preserve"> </v>
      </c>
      <c r="AH14" s="116" t="str">
        <f t="shared" si="15"/>
        <v xml:space="preserve"> </v>
      </c>
      <c r="AI14" s="86"/>
    </row>
    <row r="15" spans="1:54" ht="14.25" customHeight="1" thickTop="1" thickBot="1">
      <c r="A15" t="str">
        <f>COUNTIF($J$8:J15,J15)+15&amp;J15</f>
        <v>15</v>
      </c>
      <c r="B15" t="str">
        <f>COUNTIF($I$8:I15,I15)&amp;I15</f>
        <v>0</v>
      </c>
      <c r="C15" s="5" t="str">
        <f>'ÇAĞRI HİZMETLERİ'!B19</f>
        <v>ATİ101</v>
      </c>
      <c r="D15" s="5" t="str">
        <f>'ÇAĞRI HİZMETLERİ'!C19</f>
        <v>Atatürk İlkeleri ve İnkılap Tarihi I</v>
      </c>
      <c r="E15" s="454"/>
      <c r="F15" s="455"/>
      <c r="G15" s="455"/>
      <c r="H15" s="455"/>
      <c r="I15" s="455"/>
      <c r="J15" s="455"/>
      <c r="K15" t="str">
        <f t="shared" si="8"/>
        <v>8Öğr. Gör. Tuğba Cansu TOPALLI</v>
      </c>
      <c r="L15" s="54" t="str">
        <f t="shared" si="0"/>
        <v/>
      </c>
      <c r="M15" s="16" t="str">
        <f t="shared" si="1"/>
        <v/>
      </c>
      <c r="N15" s="26" t="str">
        <f t="shared" si="2"/>
        <v/>
      </c>
      <c r="O15" s="33" t="str">
        <f t="shared" si="3"/>
        <v/>
      </c>
      <c r="P15" s="34" t="str">
        <f t="shared" si="4"/>
        <v/>
      </c>
      <c r="Q15" s="34" t="str">
        <f t="shared" si="5"/>
        <v/>
      </c>
      <c r="R15" s="55" t="str">
        <f>IF('ÖĞR.ELM.SIN.PROG (2)'!R15= "0 0 0 0"," ",'ÖĞR.ELM.SIN.PROG (2)'!R15)</f>
        <v xml:space="preserve">   </v>
      </c>
      <c r="S15">
        <v>8</v>
      </c>
      <c r="T15" s="35" t="s">
        <v>119</v>
      </c>
      <c r="U15" s="70" t="str">
        <f t="shared" si="6"/>
        <v xml:space="preserve"> </v>
      </c>
      <c r="V15" s="115">
        <f t="shared" si="9"/>
        <v>0</v>
      </c>
      <c r="W15" s="116" t="str">
        <f>IF($M15=""," ",IF($AD5=W6,1," "))</f>
        <v xml:space="preserve"> </v>
      </c>
      <c r="X15" s="116" t="str">
        <f t="shared" ref="X15:AH15" si="16">IF($M15=""," ",IF($AD5=X6,1," "))</f>
        <v xml:space="preserve"> </v>
      </c>
      <c r="Y15" s="116" t="str">
        <f t="shared" si="16"/>
        <v xml:space="preserve"> </v>
      </c>
      <c r="Z15" s="116" t="str">
        <f t="shared" si="16"/>
        <v xml:space="preserve"> </v>
      </c>
      <c r="AA15" s="116" t="str">
        <f t="shared" si="16"/>
        <v xml:space="preserve"> </v>
      </c>
      <c r="AB15" s="116" t="str">
        <f t="shared" si="16"/>
        <v xml:space="preserve"> </v>
      </c>
      <c r="AC15" s="116" t="str">
        <f t="shared" si="16"/>
        <v xml:space="preserve"> </v>
      </c>
      <c r="AD15" s="116" t="str">
        <f t="shared" si="16"/>
        <v xml:space="preserve"> </v>
      </c>
      <c r="AE15" s="116" t="str">
        <f t="shared" si="16"/>
        <v xml:space="preserve"> </v>
      </c>
      <c r="AF15" s="116" t="str">
        <f t="shared" si="16"/>
        <v xml:space="preserve"> </v>
      </c>
      <c r="AG15" s="116" t="str">
        <f t="shared" si="16"/>
        <v xml:space="preserve"> </v>
      </c>
      <c r="AH15" s="116" t="str">
        <f t="shared" si="16"/>
        <v xml:space="preserve"> </v>
      </c>
      <c r="AI15" s="86"/>
      <c r="BB15" s="80"/>
    </row>
    <row r="16" spans="1:54" ht="14.25" customHeight="1" thickTop="1" thickBot="1">
      <c r="A16" t="str">
        <f>COUNTIF($J$8:J16,J16)+15&amp;J16</f>
        <v>15</v>
      </c>
      <c r="B16" t="str">
        <f>COUNTIF($I$8:I16,I16)&amp;I16</f>
        <v>0</v>
      </c>
      <c r="C16" s="5" t="str">
        <f>'ÇAĞRI HİZMETLERİ'!B20</f>
        <v>TDİ101</v>
      </c>
      <c r="D16" s="5" t="str">
        <f>'ÇAĞRI HİZMETLERİ'!C20</f>
        <v>Türk Dili I</v>
      </c>
      <c r="E16" s="456"/>
      <c r="F16" s="457"/>
      <c r="G16" s="457"/>
      <c r="H16" s="457"/>
      <c r="I16" s="457"/>
      <c r="J16" s="457"/>
      <c r="K16" t="str">
        <f t="shared" si="8"/>
        <v>9Öğr. Gör. Tuğba Cansu TOPALLI</v>
      </c>
      <c r="L16" s="54" t="str">
        <f t="shared" si="0"/>
        <v/>
      </c>
      <c r="M16" s="16" t="str">
        <f t="shared" si="1"/>
        <v/>
      </c>
      <c r="N16" s="26" t="str">
        <f t="shared" si="2"/>
        <v/>
      </c>
      <c r="O16" s="33" t="str">
        <f t="shared" si="3"/>
        <v/>
      </c>
      <c r="P16" s="34" t="str">
        <f t="shared" si="4"/>
        <v/>
      </c>
      <c r="Q16" s="34" t="str">
        <f t="shared" si="5"/>
        <v/>
      </c>
      <c r="R16" s="55" t="str">
        <f>IF('ÖĞR.ELM.SIN.PROG (2)'!R16= "0 0 0 0"," ",'ÖĞR.ELM.SIN.PROG (2)'!R16)</f>
        <v xml:space="preserve">   </v>
      </c>
      <c r="S16">
        <v>9</v>
      </c>
      <c r="T16" s="35" t="s">
        <v>181</v>
      </c>
      <c r="U16" s="70" t="str">
        <f t="shared" si="6"/>
        <v xml:space="preserve"> </v>
      </c>
      <c r="V16" s="115">
        <f t="shared" si="9"/>
        <v>0</v>
      </c>
      <c r="W16" s="116" t="str">
        <f>IF($M16=""," ",IF($AE5=W6,1," "))</f>
        <v xml:space="preserve"> </v>
      </c>
      <c r="X16" s="116" t="str">
        <f t="shared" ref="X16:AH16" si="17">IF($M16=""," ",IF($AE5=X6,1," "))</f>
        <v xml:space="preserve"> </v>
      </c>
      <c r="Y16" s="116" t="str">
        <f t="shared" si="17"/>
        <v xml:space="preserve"> </v>
      </c>
      <c r="Z16" s="116" t="str">
        <f t="shared" si="17"/>
        <v xml:space="preserve"> </v>
      </c>
      <c r="AA16" s="116" t="str">
        <f t="shared" si="17"/>
        <v xml:space="preserve"> </v>
      </c>
      <c r="AB16" s="116" t="str">
        <f t="shared" si="17"/>
        <v xml:space="preserve"> </v>
      </c>
      <c r="AC16" s="116" t="str">
        <f t="shared" si="17"/>
        <v xml:space="preserve"> </v>
      </c>
      <c r="AD16" s="116" t="str">
        <f t="shared" si="17"/>
        <v xml:space="preserve"> </v>
      </c>
      <c r="AE16" s="116" t="str">
        <f t="shared" si="17"/>
        <v xml:space="preserve"> </v>
      </c>
      <c r="AF16" s="116" t="str">
        <f t="shared" si="17"/>
        <v xml:space="preserve"> </v>
      </c>
      <c r="AG16" s="116" t="str">
        <f t="shared" si="17"/>
        <v xml:space="preserve"> </v>
      </c>
      <c r="AH16" s="116" t="str">
        <f t="shared" si="17"/>
        <v xml:space="preserve"> </v>
      </c>
      <c r="AN16" s="135">
        <f>SUM(AN8:AN14)</f>
        <v>276</v>
      </c>
      <c r="AR16" t="e">
        <f>SUM(AR8:AR13)</f>
        <v>#DIV/0!</v>
      </c>
    </row>
    <row r="17" spans="1:34" ht="14.25" customHeight="1" thickTop="1" thickBot="1">
      <c r="A17" t="str">
        <f>COUNTIF($J$8:J17,J17)+15&amp;J17</f>
        <v>15</v>
      </c>
      <c r="B17" t="str">
        <f>COUNTIF($I$8:I17,I17)&amp;I17</f>
        <v>0</v>
      </c>
      <c r="C17" s="5" t="str">
        <f>'ÇAĞRI HİZMETLERİ'!B21</f>
        <v>YDİ101</v>
      </c>
      <c r="D17" s="5" t="str">
        <f>'ÇAĞRI HİZMETLERİ'!C21</f>
        <v>İngilizce I</v>
      </c>
      <c r="E17" s="458"/>
      <c r="F17" s="459"/>
      <c r="G17" s="459"/>
      <c r="H17" s="459"/>
      <c r="I17" s="459"/>
      <c r="J17" s="459"/>
      <c r="K17" t="str">
        <f t="shared" si="8"/>
        <v>10Öğr. Gör. Tuğba Cansu TOPALLI</v>
      </c>
      <c r="L17" s="54" t="str">
        <f t="shared" si="0"/>
        <v/>
      </c>
      <c r="M17" s="16" t="str">
        <f t="shared" si="1"/>
        <v/>
      </c>
      <c r="N17" s="26" t="str">
        <f t="shared" si="2"/>
        <v/>
      </c>
      <c r="O17" s="33" t="str">
        <f t="shared" si="3"/>
        <v/>
      </c>
      <c r="P17" s="34" t="str">
        <f t="shared" si="4"/>
        <v/>
      </c>
      <c r="Q17" s="34" t="str">
        <f t="shared" si="5"/>
        <v/>
      </c>
      <c r="R17" s="55" t="str">
        <f>IF('ÖĞR.ELM.SIN.PROG (2)'!R17= "0 0 0 0"," ",'ÖĞR.ELM.SIN.PROG (2)'!R17)</f>
        <v xml:space="preserve">   </v>
      </c>
      <c r="S17">
        <v>10</v>
      </c>
      <c r="T17" s="35" t="s">
        <v>78</v>
      </c>
      <c r="U17" s="70" t="str">
        <f t="shared" si="6"/>
        <v xml:space="preserve"> </v>
      </c>
      <c r="V17" s="115">
        <f t="shared" si="9"/>
        <v>0</v>
      </c>
      <c r="W17" s="116" t="str">
        <f>IF($M17=""," ",IF($AF5=W6,1," "))</f>
        <v xml:space="preserve"> </v>
      </c>
      <c r="X17" s="116" t="str">
        <f t="shared" ref="X17:AH17" si="18">IF($M17=""," ",IF($AF5=X6,1," "))</f>
        <v xml:space="preserve"> </v>
      </c>
      <c r="Y17" s="116" t="str">
        <f t="shared" si="18"/>
        <v xml:space="preserve"> </v>
      </c>
      <c r="Z17" s="116" t="str">
        <f t="shared" si="18"/>
        <v xml:space="preserve"> </v>
      </c>
      <c r="AA17" s="116" t="str">
        <f t="shared" si="18"/>
        <v xml:space="preserve"> </v>
      </c>
      <c r="AB17" s="116" t="str">
        <f t="shared" si="18"/>
        <v xml:space="preserve"> </v>
      </c>
      <c r="AC17" s="116" t="str">
        <f t="shared" si="18"/>
        <v xml:space="preserve"> </v>
      </c>
      <c r="AD17" s="116" t="str">
        <f t="shared" si="18"/>
        <v xml:space="preserve"> </v>
      </c>
      <c r="AE17" s="116" t="str">
        <f t="shared" si="18"/>
        <v xml:space="preserve"> </v>
      </c>
      <c r="AF17" s="116" t="str">
        <f t="shared" si="18"/>
        <v xml:space="preserve"> </v>
      </c>
      <c r="AG17" s="116" t="str">
        <f t="shared" si="18"/>
        <v xml:space="preserve"> </v>
      </c>
      <c r="AH17" s="116" t="str">
        <f t="shared" si="18"/>
        <v xml:space="preserve"> </v>
      </c>
    </row>
    <row r="18" spans="1:34" ht="14.25" customHeight="1" thickTop="1" thickBot="1">
      <c r="A18" t="str">
        <f>COUNTIF($J$8:J18,J18)+15&amp;J18</f>
        <v>15</v>
      </c>
      <c r="B18" t="str">
        <f>COUNTIF($I$8:I18,I18)&amp;I18</f>
        <v>0</v>
      </c>
      <c r="C18" s="5" t="e">
        <f>'ÇAĞRI HİZMETLERİ'!#REF!</f>
        <v>#REF!</v>
      </c>
      <c r="D18" s="8"/>
      <c r="E18" s="20"/>
      <c r="F18" s="182"/>
      <c r="G18" s="9"/>
      <c r="H18" s="9"/>
      <c r="I18" s="9"/>
      <c r="J18" s="9"/>
      <c r="K18" t="str">
        <f t="shared" si="8"/>
        <v>11Öğr. Gör. Tuğba Cansu TOPALLI</v>
      </c>
      <c r="L18" s="54" t="str">
        <f t="shared" si="0"/>
        <v/>
      </c>
      <c r="M18" s="16" t="str">
        <f t="shared" si="1"/>
        <v/>
      </c>
      <c r="N18" s="26" t="str">
        <f t="shared" si="2"/>
        <v/>
      </c>
      <c r="O18" s="33" t="str">
        <f t="shared" si="3"/>
        <v/>
      </c>
      <c r="P18" s="34" t="str">
        <f t="shared" si="4"/>
        <v/>
      </c>
      <c r="Q18" s="34" t="str">
        <f t="shared" si="5"/>
        <v/>
      </c>
      <c r="R18" s="55" t="str">
        <f>IF('ÖĞR.ELM.SIN.PROG (2)'!R18= "0 0 0 0"," ",'ÖĞR.ELM.SIN.PROG (2)'!R18)</f>
        <v xml:space="preserve">   </v>
      </c>
      <c r="S18">
        <v>11</v>
      </c>
      <c r="T18" s="35" t="s">
        <v>112</v>
      </c>
      <c r="U18" s="70" t="str">
        <f t="shared" si="6"/>
        <v xml:space="preserve"> </v>
      </c>
      <c r="V18" s="115">
        <f t="shared" si="9"/>
        <v>0</v>
      </c>
      <c r="W18" s="116" t="str">
        <f>IF($M18=""," ",IF($AG5=W6,1," "))</f>
        <v xml:space="preserve"> </v>
      </c>
      <c r="X18" s="116" t="str">
        <f t="shared" ref="X18:AH18" si="19">IF($M18=""," ",IF($AG5=X6,1," "))</f>
        <v xml:space="preserve"> </v>
      </c>
      <c r="Y18" s="116" t="str">
        <f t="shared" si="19"/>
        <v xml:space="preserve"> </v>
      </c>
      <c r="Z18" s="116" t="str">
        <f t="shared" si="19"/>
        <v xml:space="preserve"> </v>
      </c>
      <c r="AA18" s="116" t="str">
        <f t="shared" si="19"/>
        <v xml:space="preserve"> </v>
      </c>
      <c r="AB18" s="116" t="str">
        <f t="shared" si="19"/>
        <v xml:space="preserve"> </v>
      </c>
      <c r="AC18" s="116" t="str">
        <f t="shared" si="19"/>
        <v xml:space="preserve"> </v>
      </c>
      <c r="AD18" s="116" t="str">
        <f t="shared" si="19"/>
        <v xml:space="preserve"> </v>
      </c>
      <c r="AE18" s="116" t="str">
        <f t="shared" si="19"/>
        <v xml:space="preserve"> </v>
      </c>
      <c r="AF18" s="116" t="str">
        <f t="shared" si="19"/>
        <v xml:space="preserve"> </v>
      </c>
      <c r="AG18" s="116" t="str">
        <f t="shared" si="19"/>
        <v xml:space="preserve"> </v>
      </c>
      <c r="AH18" s="116" t="str">
        <f t="shared" si="19"/>
        <v xml:space="preserve"> </v>
      </c>
    </row>
    <row r="19" spans="1:34" ht="15" thickTop="1" thickBot="1">
      <c r="A19" t="str">
        <f>COUNTIF($J$8:J19,J19)+15&amp;J19</f>
        <v>15</v>
      </c>
      <c r="B19" t="str">
        <f>COUNTIF($I$8:I19,I19)&amp;I19</f>
        <v>0</v>
      </c>
      <c r="C19" s="5" t="e">
        <f>'ÇAĞRI HİZMETLERİ'!#REF!</f>
        <v>#REF!</v>
      </c>
      <c r="D19" s="8"/>
      <c r="E19" s="20"/>
      <c r="F19" s="182"/>
      <c r="G19" s="9"/>
      <c r="H19" s="9"/>
      <c r="I19" s="9"/>
      <c r="J19" s="9"/>
      <c r="K19" t="str">
        <f t="shared" si="8"/>
        <v>12Öğr. Gör. Tuğba Cansu TOPALLI</v>
      </c>
      <c r="L19" s="54" t="str">
        <f t="shared" si="0"/>
        <v/>
      </c>
      <c r="M19" s="16" t="str">
        <f t="shared" si="1"/>
        <v/>
      </c>
      <c r="N19" s="26" t="str">
        <f t="shared" si="2"/>
        <v/>
      </c>
      <c r="O19" s="33" t="str">
        <f t="shared" si="3"/>
        <v/>
      </c>
      <c r="P19" s="34" t="str">
        <f t="shared" si="4"/>
        <v/>
      </c>
      <c r="Q19" s="34" t="str">
        <f t="shared" si="5"/>
        <v/>
      </c>
      <c r="R19" s="55" t="str">
        <f>IF('ÖĞR.ELM.SIN.PROG (2)'!R19= "0 0 0 0"," ",'ÖĞR.ELM.SIN.PROG (2)'!R19)</f>
        <v xml:space="preserve">   </v>
      </c>
      <c r="S19">
        <v>12</v>
      </c>
      <c r="T19" s="35" t="s">
        <v>110</v>
      </c>
      <c r="U19" s="70" t="str">
        <f t="shared" si="6"/>
        <v xml:space="preserve"> </v>
      </c>
      <c r="V19" s="115">
        <f t="shared" si="9"/>
        <v>0</v>
      </c>
      <c r="W19" s="116" t="str">
        <f>IF($M19=""," ",IF($AH5=W6,1," "))</f>
        <v xml:space="preserve"> </v>
      </c>
      <c r="X19" s="116" t="str">
        <f t="shared" ref="X19:AH19" si="20">IF($M19=""," ",IF($AH5=X6,1," "))</f>
        <v xml:space="preserve"> </v>
      </c>
      <c r="Y19" s="116" t="str">
        <f t="shared" si="20"/>
        <v xml:space="preserve"> </v>
      </c>
      <c r="Z19" s="116" t="str">
        <f t="shared" si="20"/>
        <v xml:space="preserve"> </v>
      </c>
      <c r="AA19" s="116" t="str">
        <f t="shared" si="20"/>
        <v xml:space="preserve"> </v>
      </c>
      <c r="AB19" s="116" t="str">
        <f t="shared" si="20"/>
        <v xml:space="preserve"> </v>
      </c>
      <c r="AC19" s="116" t="str">
        <f t="shared" si="20"/>
        <v xml:space="preserve"> </v>
      </c>
      <c r="AD19" s="116" t="str">
        <f t="shared" si="20"/>
        <v xml:space="preserve"> </v>
      </c>
      <c r="AE19" s="116" t="str">
        <f t="shared" si="20"/>
        <v xml:space="preserve"> </v>
      </c>
      <c r="AF19" s="116" t="str">
        <f t="shared" si="20"/>
        <v xml:space="preserve"> </v>
      </c>
      <c r="AG19" s="116" t="str">
        <f t="shared" si="20"/>
        <v xml:space="preserve"> </v>
      </c>
      <c r="AH19" s="116" t="str">
        <f t="shared" si="20"/>
        <v xml:space="preserve"> </v>
      </c>
    </row>
    <row r="20" spans="1:34" ht="15" thickTop="1" thickBot="1">
      <c r="A20" t="str">
        <f>COUNTIF($J$8:J20,J20)+15&amp;J20</f>
        <v>15</v>
      </c>
      <c r="B20" t="str">
        <f>COUNTIF($I$8:I20,I20)&amp;I20</f>
        <v>0</v>
      </c>
      <c r="C20" s="5" t="e">
        <f>'ÇAĞRI HİZMETLERİ'!#REF!</f>
        <v>#REF!</v>
      </c>
      <c r="D20" s="13"/>
      <c r="E20" s="21"/>
      <c r="F20" s="183"/>
      <c r="G20" s="14"/>
      <c r="H20" s="14"/>
      <c r="I20" s="14"/>
      <c r="J20" s="14"/>
      <c r="K20" t="str">
        <f t="shared" si="8"/>
        <v>13Öğr. Gör. Tuğba Cansu TOPALLI</v>
      </c>
      <c r="L20" s="54" t="str">
        <f t="shared" si="0"/>
        <v/>
      </c>
      <c r="M20" s="16" t="str">
        <f t="shared" si="1"/>
        <v/>
      </c>
      <c r="N20" s="26" t="str">
        <f t="shared" si="2"/>
        <v/>
      </c>
      <c r="O20" s="33" t="str">
        <f t="shared" si="3"/>
        <v/>
      </c>
      <c r="P20" s="34" t="str">
        <f t="shared" si="4"/>
        <v/>
      </c>
      <c r="Q20" s="34" t="str">
        <f t="shared" si="5"/>
        <v/>
      </c>
      <c r="R20" s="55" t="str">
        <f>IF('ÖĞR.ELM.SIN.PROG (2)'!R20= "0 0 0 0"," ",'ÖĞR.ELM.SIN.PROG (2)'!R20)</f>
        <v xml:space="preserve">   </v>
      </c>
      <c r="S20">
        <v>13</v>
      </c>
      <c r="T20" s="6" t="s">
        <v>26</v>
      </c>
      <c r="U20" s="70" t="str">
        <f t="shared" si="6"/>
        <v xml:space="preserve"> </v>
      </c>
      <c r="V20" s="115">
        <f t="shared" si="9"/>
        <v>0</v>
      </c>
      <c r="W20" s="116" t="str">
        <f>IF($M20=""," ",IF($AI5=W6,1," "))</f>
        <v xml:space="preserve"> </v>
      </c>
      <c r="X20" s="116" t="str">
        <f t="shared" ref="X20:AH20" si="21">IF($M20=""," ",IF($AI5=X6,1," "))</f>
        <v xml:space="preserve"> </v>
      </c>
      <c r="Y20" s="116" t="str">
        <f t="shared" si="21"/>
        <v xml:space="preserve"> </v>
      </c>
      <c r="Z20" s="116" t="str">
        <f t="shared" si="21"/>
        <v xml:space="preserve"> </v>
      </c>
      <c r="AA20" s="116" t="str">
        <f t="shared" si="21"/>
        <v xml:space="preserve"> </v>
      </c>
      <c r="AB20" s="116" t="str">
        <f t="shared" si="21"/>
        <v xml:space="preserve"> </v>
      </c>
      <c r="AC20" s="116" t="str">
        <f t="shared" si="21"/>
        <v xml:space="preserve"> </v>
      </c>
      <c r="AD20" s="116" t="str">
        <f t="shared" si="21"/>
        <v xml:space="preserve"> </v>
      </c>
      <c r="AE20" s="116" t="str">
        <f t="shared" si="21"/>
        <v xml:space="preserve"> </v>
      </c>
      <c r="AF20" s="116" t="str">
        <f t="shared" si="21"/>
        <v xml:space="preserve"> </v>
      </c>
      <c r="AG20" s="116" t="str">
        <f t="shared" si="21"/>
        <v xml:space="preserve"> </v>
      </c>
      <c r="AH20" s="116" t="str">
        <f t="shared" si="21"/>
        <v xml:space="preserve"> </v>
      </c>
    </row>
    <row r="21" spans="1:34" ht="13.5" thickTop="1">
      <c r="A21" t="str">
        <f>COUNTIF($J$8:J21,J21)+15&amp;J21</f>
        <v>15</v>
      </c>
      <c r="B21" t="str">
        <f>COUNTIF($I$8:I21,I21)&amp;I21</f>
        <v>0</v>
      </c>
      <c r="C21" s="1"/>
      <c r="D21" s="1"/>
      <c r="E21" s="31"/>
      <c r="F21" s="180"/>
      <c r="G21" s="2"/>
      <c r="H21" s="2"/>
      <c r="I21" s="2"/>
      <c r="J21" s="2"/>
      <c r="K21" t="str">
        <f t="shared" si="8"/>
        <v>14Öğr. Gör. Tuğba Cansu TOPALLI</v>
      </c>
      <c r="L21" s="54" t="str">
        <f t="shared" si="0"/>
        <v/>
      </c>
      <c r="M21" s="16" t="str">
        <f t="shared" si="1"/>
        <v/>
      </c>
      <c r="N21" s="26" t="str">
        <f t="shared" si="2"/>
        <v/>
      </c>
      <c r="O21" s="33" t="str">
        <f t="shared" si="3"/>
        <v/>
      </c>
      <c r="P21" s="34" t="str">
        <f t="shared" si="4"/>
        <v/>
      </c>
      <c r="Q21" s="34" t="str">
        <f t="shared" si="5"/>
        <v/>
      </c>
      <c r="R21" s="55" t="str">
        <f>IF('ÖĞR.ELM.SIN.PROG (2)'!R21= "0 0 0 0"," ",'ÖĞR.ELM.SIN.PROG (2)'!R21)</f>
        <v xml:space="preserve">   </v>
      </c>
      <c r="S21">
        <v>14</v>
      </c>
      <c r="T21" s="6" t="s">
        <v>111</v>
      </c>
      <c r="U21" s="70" t="str">
        <f t="shared" si="6"/>
        <v xml:space="preserve"> </v>
      </c>
      <c r="V21" s="115">
        <f t="shared" si="9"/>
        <v>0</v>
      </c>
      <c r="W21" s="116" t="str">
        <f>IF($M21=""," ",IF($AJ5=W6,1," "))</f>
        <v xml:space="preserve"> </v>
      </c>
      <c r="X21" s="116" t="str">
        <f t="shared" ref="X21:AH21" si="22">IF($M21=""," ",IF($AJ5=X6,1," "))</f>
        <v xml:space="preserve"> </v>
      </c>
      <c r="Y21" s="116" t="str">
        <f t="shared" si="22"/>
        <v xml:space="preserve"> </v>
      </c>
      <c r="Z21" s="116" t="str">
        <f t="shared" si="22"/>
        <v xml:space="preserve"> </v>
      </c>
      <c r="AA21" s="116" t="str">
        <f t="shared" si="22"/>
        <v xml:space="preserve"> </v>
      </c>
      <c r="AB21" s="116" t="str">
        <f t="shared" si="22"/>
        <v xml:space="preserve"> </v>
      </c>
      <c r="AC21" s="116" t="str">
        <f t="shared" si="22"/>
        <v xml:space="preserve"> </v>
      </c>
      <c r="AD21" s="116" t="str">
        <f t="shared" si="22"/>
        <v xml:space="preserve"> </v>
      </c>
      <c r="AE21" s="116" t="str">
        <f t="shared" si="22"/>
        <v xml:space="preserve"> </v>
      </c>
      <c r="AF21" s="116" t="str">
        <f t="shared" si="22"/>
        <v xml:space="preserve"> </v>
      </c>
      <c r="AG21" s="116" t="str">
        <f t="shared" si="22"/>
        <v xml:space="preserve"> </v>
      </c>
      <c r="AH21" s="116" t="str">
        <f t="shared" si="22"/>
        <v xml:space="preserve"> </v>
      </c>
    </row>
    <row r="22" spans="1:34" ht="13.5" thickBot="1">
      <c r="A22" t="str">
        <f>COUNTIF($J$8:J22,J22)+15&amp;J22</f>
        <v>15</v>
      </c>
      <c r="B22" t="str">
        <f>COUNTIF($I$8:I22,I22)&amp;I22</f>
        <v>0</v>
      </c>
      <c r="C22" s="438" t="s">
        <v>5</v>
      </c>
      <c r="D22" s="438"/>
      <c r="E22" s="438"/>
      <c r="F22" s="438"/>
      <c r="G22" s="438"/>
      <c r="H22" s="438"/>
      <c r="I22" s="438"/>
      <c r="J22" s="438"/>
      <c r="K22" t="str">
        <f t="shared" si="8"/>
        <v>15Öğr. Gör. Tuğba Cansu TOPALLI</v>
      </c>
      <c r="L22" s="54" t="str">
        <f t="shared" si="0"/>
        <v/>
      </c>
      <c r="M22" s="16" t="str">
        <f t="shared" si="1"/>
        <v/>
      </c>
      <c r="N22" s="26" t="str">
        <f t="shared" si="2"/>
        <v/>
      </c>
      <c r="O22" s="33" t="str">
        <f t="shared" si="3"/>
        <v/>
      </c>
      <c r="P22" s="34" t="str">
        <f t="shared" si="4"/>
        <v/>
      </c>
      <c r="Q22" s="34" t="str">
        <f t="shared" si="5"/>
        <v/>
      </c>
      <c r="R22" s="55" t="str">
        <f>IF('ÖĞR.ELM.SIN.PROG (2)'!R22= "0 0 0 0"," ",'ÖĞR.ELM.SIN.PROG (2)'!R22)</f>
        <v xml:space="preserve">   </v>
      </c>
      <c r="S22">
        <v>15</v>
      </c>
      <c r="T22" s="8" t="s">
        <v>246</v>
      </c>
      <c r="U22" s="70" t="str">
        <f t="shared" si="6"/>
        <v xml:space="preserve"> </v>
      </c>
      <c r="V22" s="115">
        <f t="shared" si="9"/>
        <v>0</v>
      </c>
      <c r="W22" s="116" t="str">
        <f>IF($M22=""," ",IF($AK5=W6,1," "))</f>
        <v xml:space="preserve"> </v>
      </c>
      <c r="X22" s="116" t="str">
        <f t="shared" ref="X22:AH22" si="23">IF($M22=""," ",IF($AK5=X6,1," "))</f>
        <v xml:space="preserve"> </v>
      </c>
      <c r="Y22" s="116" t="str">
        <f t="shared" si="23"/>
        <v xml:space="preserve"> </v>
      </c>
      <c r="Z22" s="116" t="str">
        <f t="shared" si="23"/>
        <v xml:space="preserve"> </v>
      </c>
      <c r="AA22" s="116" t="str">
        <f t="shared" si="23"/>
        <v xml:space="preserve"> </v>
      </c>
      <c r="AB22" s="116" t="str">
        <f t="shared" si="23"/>
        <v xml:space="preserve"> </v>
      </c>
      <c r="AC22" s="116" t="str">
        <f t="shared" si="23"/>
        <v xml:space="preserve"> </v>
      </c>
      <c r="AD22" s="116" t="str">
        <f t="shared" si="23"/>
        <v xml:space="preserve"> </v>
      </c>
      <c r="AE22" s="116" t="str">
        <f t="shared" si="23"/>
        <v xml:space="preserve"> </v>
      </c>
      <c r="AF22" s="116" t="str">
        <f t="shared" si="23"/>
        <v xml:space="preserve"> </v>
      </c>
      <c r="AG22" s="116" t="str">
        <f t="shared" si="23"/>
        <v xml:space="preserve"> </v>
      </c>
      <c r="AH22" s="116" t="str">
        <f t="shared" si="23"/>
        <v xml:space="preserve"> </v>
      </c>
    </row>
    <row r="23" spans="1:34" ht="15" thickTop="1" thickBot="1">
      <c r="A23" t="str">
        <f>COUNTIF($J$8:J23,J23)+15&amp;J23</f>
        <v>16ÖĞR. SAYISI</v>
      </c>
      <c r="B23" t="str">
        <f>COUNTIF($I$8:I23,I23)&amp;I23</f>
        <v>0</v>
      </c>
      <c r="C23" s="3" t="s">
        <v>24</v>
      </c>
      <c r="D23" s="3" t="s">
        <v>0</v>
      </c>
      <c r="E23" s="17" t="s">
        <v>6</v>
      </c>
      <c r="F23" s="22" t="s">
        <v>1</v>
      </c>
      <c r="G23" s="4" t="s">
        <v>2</v>
      </c>
      <c r="H23" s="4" t="s">
        <v>25</v>
      </c>
      <c r="I23" s="4"/>
      <c r="J23" s="4" t="s">
        <v>25</v>
      </c>
      <c r="S23">
        <v>16</v>
      </c>
      <c r="T23" s="11" t="s">
        <v>413</v>
      </c>
      <c r="U23" s="70"/>
      <c r="W23" s="68"/>
      <c r="AA23" s="68"/>
      <c r="AB23" s="68"/>
      <c r="AC23" s="68"/>
      <c r="AD23" s="68"/>
      <c r="AF23" s="68"/>
      <c r="AG23" s="68"/>
      <c r="AH23" s="68"/>
    </row>
    <row r="24" spans="1:34" ht="18.75" customHeight="1" thickTop="1" thickBot="1">
      <c r="A24" t="str">
        <f>COUNTIF($J$8:J24,J24)+15&amp;J24</f>
        <v xml:space="preserve">23 </v>
      </c>
      <c r="B24" t="str">
        <f>COUNTIF($I$8:I24,I24)&amp;I24</f>
        <v>1Öğr. Gör. Dr. Azize Zehra ÇELENLİ BAŞARAN</v>
      </c>
      <c r="C24" s="15" t="str">
        <f>'ÇAĞRI HİZMETLERİ'!B28</f>
        <v>ÇM201</v>
      </c>
      <c r="D24" s="15" t="str">
        <f>'ÇAĞRI HİZMETLERİ'!C28</f>
        <v>Çağrı Merkezlerinde Öçlme ve Değ.</v>
      </c>
      <c r="E24" s="19">
        <f>'ÇAĞRI HİZMETLERİ'!D28</f>
        <v>44984</v>
      </c>
      <c r="F24" s="181">
        <f>'ÇAĞRI HİZMETLERİ'!E28</f>
        <v>0.58333333333333337</v>
      </c>
      <c r="G24" s="15" t="str">
        <f>'ÇAĞRI HİZMETLERİ'!F28</f>
        <v>A202</v>
      </c>
      <c r="H24" s="37">
        <f>'ÇAĞRI HİZMETLERİ'!G28</f>
        <v>0</v>
      </c>
      <c r="I24" s="15" t="str">
        <f>'ÇAĞRI HİZMETLERİ'!H28</f>
        <v>Öğr. Gör. Dr. Azize Zehra ÇELENLİ BAŞARAN</v>
      </c>
      <c r="J24" s="5" t="str">
        <f>'ÖĞR.ELM.SIN.PROG (2)'!J24</f>
        <v xml:space="preserve"> </v>
      </c>
      <c r="L24" s="442" t="s">
        <v>40</v>
      </c>
      <c r="M24" s="443"/>
      <c r="N24" s="443"/>
      <c r="O24" s="443"/>
      <c r="P24" s="443"/>
      <c r="Q24" s="443"/>
      <c r="R24" s="444"/>
      <c r="S24">
        <v>17</v>
      </c>
      <c r="T24" s="11" t="s">
        <v>201</v>
      </c>
      <c r="U24" s="70" t="str">
        <f>CONCATENATE(W24,X24,Y24,Z24,AA24,AB24,AC24,AD24,AE24,AF24,AG24,AH24)</f>
        <v/>
      </c>
      <c r="X24" s="67"/>
      <c r="Y24" s="67"/>
      <c r="Z24" s="67"/>
      <c r="AA24" s="67"/>
      <c r="AB24" s="67"/>
      <c r="AC24" s="67"/>
      <c r="AD24" s="67"/>
    </row>
    <row r="25" spans="1:34" ht="28.5" thickTop="1" thickBot="1">
      <c r="A25" t="str">
        <f>COUNTIF($J$8:J25,J25)+15&amp;J25</f>
        <v xml:space="preserve">24 </v>
      </c>
      <c r="B25" t="str">
        <f>COUNTIF($I$8:I25,I25)&amp;I25</f>
        <v>2Öğr. Gör. Mürsel KAN</v>
      </c>
      <c r="C25" s="15" t="str">
        <f>'ÇAĞRI HİZMETLERİ'!B31</f>
        <v>ÇM205</v>
      </c>
      <c r="D25" s="15" t="str">
        <f>'ÇAĞRI HİZMETLERİ'!C31</f>
        <v>Halkla İlişkiler</v>
      </c>
      <c r="E25" s="19">
        <f>'ÇAĞRI HİZMETLERİ'!D31</f>
        <v>44986</v>
      </c>
      <c r="F25" s="181">
        <f>'ÇAĞRI HİZMETLERİ'!E31</f>
        <v>0.625</v>
      </c>
      <c r="G25" s="15" t="str">
        <f>'ÇAĞRI HİZMETLERİ'!F31</f>
        <v>A202</v>
      </c>
      <c r="H25" s="37">
        <f>'ÇAĞRI HİZMETLERİ'!G31</f>
        <v>0</v>
      </c>
      <c r="I25" s="15" t="str">
        <f>'ÇAĞRI HİZMETLERİ'!H31</f>
        <v>Öğr. Gör. Mürsel KAN</v>
      </c>
      <c r="J25" s="5" t="str">
        <f>'ÖĞR.ELM.SIN.PROG (2)'!J25</f>
        <v xml:space="preserve"> </v>
      </c>
      <c r="K25" t="str">
        <f t="shared" si="8"/>
        <v>18Öğr. Gör. Tuğba Cansu TOPALLI</v>
      </c>
      <c r="L25" s="62" t="s">
        <v>24</v>
      </c>
      <c r="M25" s="62" t="s">
        <v>0</v>
      </c>
      <c r="N25" s="63" t="s">
        <v>6</v>
      </c>
      <c r="O25" s="64" t="s">
        <v>1</v>
      </c>
      <c r="P25" s="65" t="s">
        <v>2</v>
      </c>
      <c r="Q25" s="65" t="s">
        <v>25</v>
      </c>
      <c r="R25" s="66" t="s">
        <v>37</v>
      </c>
      <c r="S25">
        <v>18</v>
      </c>
      <c r="T25" s="11" t="s">
        <v>214</v>
      </c>
      <c r="U25" s="70"/>
    </row>
    <row r="26" spans="1:34" ht="14.25" thickTop="1" thickBot="1">
      <c r="A26" t="str">
        <f>COUNTIF($J$8:J26,J26)+15&amp;J26</f>
        <v xml:space="preserve">25 </v>
      </c>
      <c r="B26" t="str">
        <f>COUNTIF($I$8:I26,I26)&amp;I26</f>
        <v>2Öğr. Gör. Dursun KIRMEMİŞ</v>
      </c>
      <c r="C26" s="15" t="str">
        <f>'ÇAĞRI HİZMETLERİ'!B33</f>
        <v>ÇM207</v>
      </c>
      <c r="D26" s="15" t="str">
        <f>'ÇAĞRI HİZMETLERİ'!C33</f>
        <v>Klavye Kullanımı</v>
      </c>
      <c r="E26" s="19">
        <f>'ÇAĞRI HİZMETLERİ'!D33</f>
        <v>44959</v>
      </c>
      <c r="F26" s="181">
        <f>'ÇAĞRI HİZMETLERİ'!E33</f>
        <v>0.625</v>
      </c>
      <c r="G26" s="15" t="str">
        <f>'ÇAĞRI HİZMETLERİ'!F33</f>
        <v>LAB 3</v>
      </c>
      <c r="H26" s="37">
        <f>'ÇAĞRI HİZMETLERİ'!G33</f>
        <v>0</v>
      </c>
      <c r="I26" s="15" t="str">
        <f>'ÇAĞRI HİZMETLERİ'!H33</f>
        <v>Öğr. Gör. Dursun KIRMEMİŞ</v>
      </c>
      <c r="J26" s="5" t="str">
        <f>'ÖĞR.ELM.SIN.PROG (2)'!J26</f>
        <v xml:space="preserve"> </v>
      </c>
      <c r="K26" t="str">
        <f t="shared" ref="K26:K89" si="24">ROW()-10&amp;$O$4</f>
        <v>16Öğr. Gör. Tuğba Cansu TOPALLI</v>
      </c>
      <c r="L26" s="16" t="str">
        <f>IFERROR(VLOOKUP($K26,$A$1:$J$1669,3,0),"")</f>
        <v>SGP103</v>
      </c>
      <c r="M26" s="16" t="str">
        <f>IFERROR(VLOOKUP($K26,$A$1:$J$1669,4,0),"")</f>
        <v>Genel İşletme</v>
      </c>
      <c r="N26" s="26">
        <f>IFERROR(VLOOKUP($K26,$A$1:$J$1669,5,0),"")</f>
        <v>44985</v>
      </c>
      <c r="O26" s="33">
        <f>IFERROR(VLOOKUP($K26,$A$1:$J$1669,6,0),"")</f>
        <v>0.375</v>
      </c>
      <c r="P26" s="34" t="str">
        <f>IFERROR(VLOOKUP($K26,$A$1:$J$1669,7,0),"")</f>
        <v>A-202</v>
      </c>
      <c r="Q26" s="34">
        <f>IFERROR(VLOOKUP($K26,$A$1:$J$1669,8,0),"")</f>
        <v>0</v>
      </c>
      <c r="R26" s="16" t="str">
        <f>IFERROR(VLOOKUP($K26,$A$1:$J$1669,9,0),"")</f>
        <v>Öğr. Gör. Ömer YILMAZ</v>
      </c>
      <c r="S26">
        <v>19</v>
      </c>
      <c r="T26" s="11" t="s">
        <v>200</v>
      </c>
      <c r="U26" s="70"/>
      <c r="V26" s="79"/>
    </row>
    <row r="27" spans="1:34" ht="14.25" thickTop="1" thickBot="1">
      <c r="A27" t="str">
        <f>COUNTIF($J$8:J27,J27)+15&amp;J27</f>
        <v xml:space="preserve">26 </v>
      </c>
      <c r="B27" t="str">
        <f>COUNTIF($I$8:I27,I27)&amp;I27</f>
        <v>2Öğr. Gör. Seval ŞENGEZER</v>
      </c>
      <c r="C27" s="15" t="str">
        <f>'ÇAĞRI HİZMETLERİ'!B27</f>
        <v>ÇM209</v>
      </c>
      <c r="D27" s="15" t="str">
        <f>'ÇAĞRI HİZMETLERİ'!C27</f>
        <v>İnsan Kaynakları Yönetimi</v>
      </c>
      <c r="E27" s="19">
        <f>'ÇAĞRI HİZMETLERİ'!D27</f>
        <v>44960</v>
      </c>
      <c r="F27" s="181">
        <f>'ÇAĞRI HİZMETLERİ'!E27</f>
        <v>0.58333333333333337</v>
      </c>
      <c r="G27" s="15" t="str">
        <f>'ÇAĞRI HİZMETLERİ'!F27</f>
        <v>A202</v>
      </c>
      <c r="H27" s="37">
        <f>'ÇAĞRI HİZMETLERİ'!G27</f>
        <v>6</v>
      </c>
      <c r="I27" s="15" t="str">
        <f>'ÇAĞRI HİZMETLERİ'!H27</f>
        <v>Öğr. Gör. Seval ŞENGEZER</v>
      </c>
      <c r="J27" s="5" t="str">
        <f>'ÖĞR.ELM.SIN.PROG (2)'!J27</f>
        <v xml:space="preserve"> </v>
      </c>
      <c r="K27" t="str">
        <f t="shared" si="24"/>
        <v>17Öğr. Gör. Tuğba Cansu TOPALLI</v>
      </c>
      <c r="L27" s="16" t="str">
        <f t="shared" ref="L27:L47" si="25">IFERROR(VLOOKUP($K27,$A$1:$J$1669,3,0),"")</f>
        <v>SGP201</v>
      </c>
      <c r="M27" s="16" t="str">
        <f t="shared" ref="M27:M47" si="26">IFERROR(VLOOKUP($K27,$A$1:$J$1669,4,0),"")</f>
        <v>Paket Programlar</v>
      </c>
      <c r="N27" s="26">
        <f t="shared" ref="N27:N47" si="27">IFERROR(VLOOKUP($K27,$A$1:$J$1669,5,0),"")</f>
        <v>44984</v>
      </c>
      <c r="O27" s="33">
        <f t="shared" ref="O27:O47" si="28">IFERROR(VLOOKUP($K27,$A$1:$J$1669,6,0),"")</f>
        <v>0.54166666666666663</v>
      </c>
      <c r="P27" s="34" t="str">
        <f t="shared" ref="P27:P47" si="29">IFERROR(VLOOKUP($K27,$A$1:$J$1669,7,0),"")</f>
        <v>A-202</v>
      </c>
      <c r="Q27" s="34">
        <f t="shared" ref="Q27:Q47" si="30">IFERROR(VLOOKUP($K27,$A$1:$J$1669,8,0),"")</f>
        <v>0</v>
      </c>
      <c r="R27" s="16" t="str">
        <f t="shared" ref="R27:R47" si="31">IFERROR(VLOOKUP($K27,$A$1:$J$1669,9,0),"")</f>
        <v>Öğr. Gör. Abdulkadir ERYILMAZ</v>
      </c>
      <c r="S27">
        <v>20</v>
      </c>
      <c r="U27" s="70"/>
      <c r="V27" s="79"/>
    </row>
    <row r="28" spans="1:34" ht="14.25" thickTop="1" thickBot="1">
      <c r="A28" t="str">
        <f>COUNTIF($J$8:J28,J28)+15&amp;J28</f>
        <v xml:space="preserve">27 </v>
      </c>
      <c r="B28" t="str">
        <f>COUNTIF($I$8:I28,I28)&amp;I28</f>
        <v>3Öğr. Gör. Dursun KIRMEMİŞ</v>
      </c>
      <c r="C28" s="15" t="str">
        <f>'ÇAĞRI HİZMETLERİ'!B26</f>
        <v>ÇM211</v>
      </c>
      <c r="D28" s="15" t="str">
        <f>'ÇAĞRI HİZMETLERİ'!C26</f>
        <v>Sözel İletişim ve Hitabet</v>
      </c>
      <c r="E28" s="19">
        <f>'ÇAĞRI HİZMETLERİ'!D26</f>
        <v>44959</v>
      </c>
      <c r="F28" s="181">
        <f>'ÇAĞRI HİZMETLERİ'!E26</f>
        <v>0.58333333333333337</v>
      </c>
      <c r="G28" s="15" t="str">
        <f>'ÇAĞRI HİZMETLERİ'!F26</f>
        <v>A202</v>
      </c>
      <c r="H28" s="37">
        <f>'ÇAĞRI HİZMETLERİ'!G26</f>
        <v>14</v>
      </c>
      <c r="I28" s="15" t="str">
        <f>'ÇAĞRI HİZMETLERİ'!H26</f>
        <v>Öğr. Gör. Dursun KIRMEMİŞ</v>
      </c>
      <c r="J28" s="5" t="str">
        <f>'ÖĞR.ELM.SIN.PROG (2)'!J28</f>
        <v xml:space="preserve"> </v>
      </c>
      <c r="K28" t="str">
        <f t="shared" si="24"/>
        <v>18Öğr. Gör. Tuğba Cansu TOPALLI</v>
      </c>
      <c r="L28" s="16" t="str">
        <f t="shared" si="25"/>
        <v>BAN 101</v>
      </c>
      <c r="M28" s="16" t="str">
        <f t="shared" si="26"/>
        <v>GENEL MUHASEBE I</v>
      </c>
      <c r="N28" s="26">
        <f t="shared" si="27"/>
        <v>44963</v>
      </c>
      <c r="O28" s="33">
        <f t="shared" si="28"/>
        <v>0.375</v>
      </c>
      <c r="P28" s="34">
        <f t="shared" si="29"/>
        <v>0</v>
      </c>
      <c r="Q28" s="34">
        <f t="shared" si="30"/>
        <v>0</v>
      </c>
      <c r="R28" s="16" t="str">
        <f t="shared" si="31"/>
        <v>Öğr. Gör. Turgay YAVUZARSLAN</v>
      </c>
      <c r="S28">
        <v>21</v>
      </c>
      <c r="U28" s="70"/>
      <c r="V28" s="79"/>
    </row>
    <row r="29" spans="1:34" ht="14.25" thickTop="1" thickBot="1">
      <c r="A29" t="str">
        <f>COUNTIF($J$8:J29,J29)+15&amp;J29</f>
        <v xml:space="preserve">28 </v>
      </c>
      <c r="B29" t="str">
        <f>COUNTIF($I$8:I29,I29)&amp;I29</f>
        <v>4Öğr. Gör. Dursun KIRMEMİŞ</v>
      </c>
      <c r="C29" s="15" t="str">
        <f>'ÇAĞRI HİZMETLERİ'!B32</f>
        <v>ÇM223</v>
      </c>
      <c r="D29" s="15" t="str">
        <f>'ÇAĞRI HİZMETLERİ'!C32</f>
        <v>Çağrı Alma Teknikleri</v>
      </c>
      <c r="E29" s="19">
        <f>'ÇAĞRI HİZMETLERİ'!D32</f>
        <v>44986</v>
      </c>
      <c r="F29" s="181">
        <f>'ÇAĞRI HİZMETLERİ'!E32</f>
        <v>0.58333333333333337</v>
      </c>
      <c r="G29" s="15" t="str">
        <f>'ÇAĞRI HİZMETLERİ'!F32</f>
        <v>A202</v>
      </c>
      <c r="H29" s="37">
        <f>'ÇAĞRI HİZMETLERİ'!G32</f>
        <v>0</v>
      </c>
      <c r="I29" s="15" t="str">
        <f>'ÇAĞRI HİZMETLERİ'!H32</f>
        <v>Öğr. Gör. Dursun KIRMEMİŞ</v>
      </c>
      <c r="J29" s="5" t="str">
        <f>'ÖĞR.ELM.SIN.PROG (2)'!J29</f>
        <v xml:space="preserve"> </v>
      </c>
      <c r="K29" t="str">
        <f t="shared" si="24"/>
        <v>19Öğr. Gör. Tuğba Cansu TOPALLI</v>
      </c>
      <c r="L29" s="16" t="str">
        <f t="shared" si="25"/>
        <v>BAN129</v>
      </c>
      <c r="M29" s="16" t="str">
        <f t="shared" si="26"/>
        <v>OFİS PROGRAMLARI</v>
      </c>
      <c r="N29" s="26">
        <f t="shared" si="27"/>
        <v>44984</v>
      </c>
      <c r="O29" s="33">
        <f t="shared" si="28"/>
        <v>0.5</v>
      </c>
      <c r="P29" s="34" t="str">
        <f t="shared" si="29"/>
        <v>A201</v>
      </c>
      <c r="Q29" s="34">
        <f t="shared" si="30"/>
        <v>0</v>
      </c>
      <c r="R29" s="16" t="str">
        <f t="shared" si="31"/>
        <v>Öğr. Gör. Serkan VARAN</v>
      </c>
      <c r="S29">
        <v>22</v>
      </c>
      <c r="U29" s="70"/>
      <c r="V29" s="79"/>
    </row>
    <row r="30" spans="1:34" ht="14.25" thickTop="1" thickBot="1">
      <c r="A30" t="str">
        <f>COUNTIF($J$8:J30,J30)+15&amp;J30</f>
        <v xml:space="preserve">29 </v>
      </c>
      <c r="B30" t="str">
        <f>COUNTIF($I$8:I30,I30)&amp;I30</f>
        <v>2Öğr. Gör. Dr. Azize Zehra ÇELENLİ BAŞARAN</v>
      </c>
      <c r="C30" s="15" t="str">
        <f>'ÇAĞRI HİZMETLERİ'!B30</f>
        <v>ÇM213</v>
      </c>
      <c r="D30" s="15" t="str">
        <f>'ÇAĞRI HİZMETLERİ'!C30</f>
        <v>Finansal Yatırım Araçları</v>
      </c>
      <c r="E30" s="19">
        <f>'ÇAĞRI HİZMETLERİ'!D30</f>
        <v>44959</v>
      </c>
      <c r="F30" s="181">
        <f>'ÇAĞRI HİZMETLERİ'!E30</f>
        <v>0.54166666666666663</v>
      </c>
      <c r="G30" s="15" t="str">
        <f>'ÇAĞRI HİZMETLERİ'!F30</f>
        <v>A202</v>
      </c>
      <c r="H30" s="37">
        <f>'ÇAĞRI HİZMETLERİ'!G30</f>
        <v>0</v>
      </c>
      <c r="I30" s="15" t="str">
        <f>'ÇAĞRI HİZMETLERİ'!H30</f>
        <v>Öğr. Gör. Dr. Azize Zehra ÇELENLİ BAŞARAN</v>
      </c>
      <c r="J30" s="5" t="str">
        <f>'ÖĞR.ELM.SIN.PROG (2)'!J30</f>
        <v xml:space="preserve"> </v>
      </c>
      <c r="K30" t="str">
        <f t="shared" si="24"/>
        <v>20Öğr. Gör. Tuğba Cansu TOPALLI</v>
      </c>
      <c r="L30" s="16" t="str">
        <f t="shared" si="25"/>
        <v>MUV269</v>
      </c>
      <c r="M30" s="16" t="str">
        <f t="shared" si="26"/>
        <v>İnşaat Muhasebesi</v>
      </c>
      <c r="N30" s="26">
        <f t="shared" si="27"/>
        <v>44963</v>
      </c>
      <c r="O30" s="33">
        <f t="shared" si="28"/>
        <v>0.58333333333333337</v>
      </c>
      <c r="P30" s="34" t="str">
        <f t="shared" si="29"/>
        <v>A201</v>
      </c>
      <c r="Q30" s="34">
        <f t="shared" si="30"/>
        <v>0</v>
      </c>
      <c r="R30" s="16" t="str">
        <f t="shared" si="31"/>
        <v>Öğr. Gör. Tunahan BİLGİN</v>
      </c>
      <c r="S30">
        <v>23</v>
      </c>
      <c r="U30" s="70"/>
      <c r="V30" s="79"/>
    </row>
    <row r="31" spans="1:34" ht="14.25" thickTop="1" thickBot="1">
      <c r="A31" t="str">
        <f>COUNTIF($J$8:J31,J31)+15&amp;J31</f>
        <v xml:space="preserve">30 </v>
      </c>
      <c r="B31" t="str">
        <f>COUNTIF($I$8:I31,I31)&amp;I31</f>
        <v>2Öğr. Gör. Ömer YILMAZ</v>
      </c>
      <c r="C31" s="15" t="str">
        <f>'ÇAĞRI HİZMETLERİ'!B29</f>
        <v>ÇM215</v>
      </c>
      <c r="D31" s="15" t="str">
        <f>'ÇAĞRI HİZMETLERİ'!C29</f>
        <v>Pazarlama</v>
      </c>
      <c r="E31" s="19">
        <f>'ÇAĞRI HİZMETLERİ'!D29</f>
        <v>44985</v>
      </c>
      <c r="F31" s="181">
        <f>'ÇAĞRI HİZMETLERİ'!E29</f>
        <v>0.58333333333333337</v>
      </c>
      <c r="G31" s="15" t="str">
        <f>'ÇAĞRI HİZMETLERİ'!F29</f>
        <v>A202</v>
      </c>
      <c r="H31" s="37">
        <f>'ÇAĞRI HİZMETLERİ'!G29</f>
        <v>0</v>
      </c>
      <c r="I31" s="15" t="str">
        <f>'ÇAĞRI HİZMETLERİ'!H29</f>
        <v>Öğr. Gör. Ömer YILMAZ</v>
      </c>
      <c r="J31" s="5" t="str">
        <f>'ÖĞR.ELM.SIN.PROG (2)'!J31</f>
        <v xml:space="preserve"> </v>
      </c>
      <c r="K31" t="str">
        <f t="shared" si="24"/>
        <v>21Öğr. Gör. Tuğba Cansu TOPALLI</v>
      </c>
      <c r="L31" s="16" t="str">
        <f t="shared" si="25"/>
        <v>BGP117</v>
      </c>
      <c r="M31" s="16" t="str">
        <f t="shared" si="26"/>
        <v>Ağ Temelleri</v>
      </c>
      <c r="N31" s="26">
        <f t="shared" si="27"/>
        <v>44984</v>
      </c>
      <c r="O31" s="33">
        <f t="shared" si="28"/>
        <v>0.45833333333333331</v>
      </c>
      <c r="P31" s="34" t="str">
        <f t="shared" si="29"/>
        <v>A202</v>
      </c>
      <c r="Q31" s="34">
        <f t="shared" si="30"/>
        <v>0</v>
      </c>
      <c r="R31" s="16" t="str">
        <f t="shared" si="31"/>
        <v>Öğr. Gör. Serkan VARAN</v>
      </c>
      <c r="S31">
        <v>24</v>
      </c>
      <c r="U31" s="70"/>
      <c r="V31" s="79"/>
      <c r="W31" s="67" t="str">
        <f>CONCATENATE(N33,O33)</f>
        <v/>
      </c>
      <c r="X31" t="str">
        <f>CONCATENATE(N33,O33)</f>
        <v/>
      </c>
    </row>
    <row r="32" spans="1:34" ht="14.25" thickTop="1" thickBot="1">
      <c r="A32" t="str">
        <f>COUNTIF($J$8:J32,J32)+15&amp;J32</f>
        <v xml:space="preserve">31 </v>
      </c>
      <c r="B32" t="str">
        <f>COUNTIF($I$8:I32,I32)&amp;I32</f>
        <v>1Öğr. Gör. Tunahan BİLGİN</v>
      </c>
      <c r="C32" s="15" t="str">
        <f>'ÇAĞRI HİZMETLERİ'!B25</f>
        <v>ÇM217</v>
      </c>
      <c r="D32" s="15" t="str">
        <f>'ÇAĞRI HİZMETLERİ'!C25</f>
        <v>Temel Bankacılık ve Sig. Hizm.</v>
      </c>
      <c r="E32" s="19">
        <f>'ÇAĞRI HİZMETLERİ'!D25</f>
        <v>44963</v>
      </c>
      <c r="F32" s="181">
        <f>'ÇAĞRI HİZMETLERİ'!E25</f>
        <v>0.58333333333333337</v>
      </c>
      <c r="G32" s="15" t="str">
        <f>'ÇAĞRI HİZMETLERİ'!F25</f>
        <v>A202</v>
      </c>
      <c r="H32" s="37">
        <f>'ÇAĞRI HİZMETLERİ'!G25</f>
        <v>19</v>
      </c>
      <c r="I32" s="15" t="str">
        <f>'ÇAĞRI HİZMETLERİ'!H25</f>
        <v>Öğr. Gör. Tunahan BİLGİN</v>
      </c>
      <c r="J32" s="5" t="str">
        <f>'ÖĞR.ELM.SIN.PROG (2)'!J32</f>
        <v xml:space="preserve"> </v>
      </c>
      <c r="K32" t="str">
        <f t="shared" si="24"/>
        <v>22Öğr. Gör. Tuğba Cansu TOPALLI</v>
      </c>
      <c r="L32" s="16" t="str">
        <f t="shared" si="25"/>
        <v/>
      </c>
      <c r="M32" s="16" t="str">
        <f t="shared" si="26"/>
        <v/>
      </c>
      <c r="N32" s="26" t="str">
        <f t="shared" si="27"/>
        <v/>
      </c>
      <c r="O32" s="33" t="str">
        <f t="shared" si="28"/>
        <v/>
      </c>
      <c r="P32" s="34" t="str">
        <f t="shared" si="29"/>
        <v/>
      </c>
      <c r="Q32" s="34" t="str">
        <f t="shared" si="30"/>
        <v/>
      </c>
      <c r="R32" s="16" t="str">
        <f t="shared" si="31"/>
        <v/>
      </c>
      <c r="S32">
        <v>25</v>
      </c>
      <c r="U32" s="70"/>
      <c r="V32" s="79"/>
      <c r="W32" s="67" t="str">
        <f>CONCATENATE(N34,O34)</f>
        <v/>
      </c>
      <c r="X32" t="str">
        <f>CONCATENATE(N34,O34)</f>
        <v/>
      </c>
    </row>
    <row r="33" spans="1:24" ht="14.25" thickTop="1" thickBot="1">
      <c r="A33" t="e">
        <f>COUNTIF($J$8:J33,J33)+15&amp;J33</f>
        <v>#REF!</v>
      </c>
      <c r="B33" t="e">
        <f>COUNTIF($I$8:I33,I33)&amp;I33</f>
        <v>#REF!</v>
      </c>
      <c r="C33" s="15" t="e">
        <f>'ÇAĞRI HİZMETLERİ'!#REF!</f>
        <v>#REF!</v>
      </c>
      <c r="D33" s="15" t="e">
        <f>'ÇAĞRI HİZMETLERİ'!#REF!</f>
        <v>#REF!</v>
      </c>
      <c r="E33" s="19" t="e">
        <f>'ÇAĞRI HİZMETLERİ'!#REF!</f>
        <v>#REF!</v>
      </c>
      <c r="F33" s="181" t="e">
        <f>'ÇAĞRI HİZMETLERİ'!#REF!</f>
        <v>#REF!</v>
      </c>
      <c r="G33" s="15" t="e">
        <f>'ÇAĞRI HİZMETLERİ'!#REF!</f>
        <v>#REF!</v>
      </c>
      <c r="H33" s="37" t="e">
        <f>'ÇAĞRI HİZMETLERİ'!#REF!</f>
        <v>#REF!</v>
      </c>
      <c r="I33" s="15" t="e">
        <f>'ÇAĞRI HİZMETLERİ'!#REF!</f>
        <v>#REF!</v>
      </c>
      <c r="J33" s="5" t="e">
        <f>'ÇAĞRI HİZMETLERİ'!#REF!</f>
        <v>#REF!</v>
      </c>
      <c r="K33" t="str">
        <f t="shared" si="24"/>
        <v>23Öğr. Gör. Tuğba Cansu TOPALLI</v>
      </c>
      <c r="L33" s="16" t="str">
        <f t="shared" si="25"/>
        <v/>
      </c>
      <c r="M33" s="16" t="str">
        <f t="shared" si="26"/>
        <v/>
      </c>
      <c r="N33" s="26" t="str">
        <f t="shared" si="27"/>
        <v/>
      </c>
      <c r="O33" s="33" t="str">
        <f t="shared" si="28"/>
        <v/>
      </c>
      <c r="P33" s="34" t="str">
        <f t="shared" si="29"/>
        <v/>
      </c>
      <c r="Q33" s="34" t="str">
        <f t="shared" si="30"/>
        <v/>
      </c>
      <c r="R33" s="16" t="str">
        <f t="shared" si="31"/>
        <v/>
      </c>
      <c r="U33" s="70" t="str">
        <f>CONCATENATE(W33,X33,Y33,Z33,AA33,AB33,AC33,AD33,AE33,AF33,AG33,AH33)</f>
        <v/>
      </c>
      <c r="V33" s="79"/>
      <c r="W33" s="67" t="str">
        <f>CONCATENATE(N47,O47)</f>
        <v/>
      </c>
      <c r="X33" t="str">
        <f>CONCATENATE(N47,O47)</f>
        <v/>
      </c>
    </row>
    <row r="34" spans="1:24" ht="13.5" thickTop="1">
      <c r="A34" t="str">
        <f>COUNTIF($J$8:J34,J34)+15&amp;J34</f>
        <v>160</v>
      </c>
      <c r="B34" t="str">
        <f>COUNTIF($I$8:I34,I34)&amp;I34</f>
        <v>2Öğr. Gör. Tunahan BİLGİN</v>
      </c>
      <c r="C34" s="15" t="str">
        <f>'ÇAĞRI HİZMETLERİ'!B34</f>
        <v>ÇM217</v>
      </c>
      <c r="D34" s="15" t="str">
        <f>'ÇAĞRI HİZMETLERİ'!C34</f>
        <v>Temel Bankacılık ve Sig. Hizm.</v>
      </c>
      <c r="E34" s="19">
        <f>'ÇAĞRI HİZMETLERİ'!D34</f>
        <v>44987</v>
      </c>
      <c r="F34" s="181">
        <f>'ÇAĞRI HİZMETLERİ'!E34</f>
        <v>0.58333333333333337</v>
      </c>
      <c r="G34" s="15" t="str">
        <f>'ÇAĞRI HİZMETLERİ'!F34</f>
        <v>A202</v>
      </c>
      <c r="H34" s="37">
        <f>'ÇAĞRI HİZMETLERİ'!G34</f>
        <v>0</v>
      </c>
      <c r="I34" s="15" t="str">
        <f>'ÇAĞRI HİZMETLERİ'!H34</f>
        <v>Öğr. Gör. Tunahan BİLGİN</v>
      </c>
      <c r="J34" s="5">
        <f>'ÇAĞRI HİZMETLERİ'!I34</f>
        <v>0</v>
      </c>
      <c r="K34" t="str">
        <f t="shared" si="24"/>
        <v>24Öğr. Gör. Tuğba Cansu TOPALLI</v>
      </c>
      <c r="L34" s="16" t="str">
        <f t="shared" si="25"/>
        <v/>
      </c>
      <c r="M34" s="16" t="str">
        <f t="shared" si="26"/>
        <v/>
      </c>
      <c r="N34" s="26" t="str">
        <f t="shared" si="27"/>
        <v/>
      </c>
      <c r="O34" s="33" t="str">
        <f t="shared" si="28"/>
        <v/>
      </c>
      <c r="P34" s="34" t="str">
        <f t="shared" si="29"/>
        <v/>
      </c>
      <c r="Q34" s="34" t="str">
        <f t="shared" si="30"/>
        <v/>
      </c>
      <c r="R34" s="16" t="str">
        <f t="shared" si="31"/>
        <v/>
      </c>
      <c r="U34" s="70"/>
      <c r="V34" s="79"/>
    </row>
    <row r="35" spans="1:24">
      <c r="A35" t="str">
        <f>COUNTIF($J$8:J35,J35)+15&amp;J35</f>
        <v>16</v>
      </c>
      <c r="B35" t="str">
        <f>COUNTIF($I$8:I35,I35)&amp;I35</f>
        <v>0</v>
      </c>
      <c r="C35" s="114"/>
      <c r="D35" s="114"/>
      <c r="E35" s="31"/>
      <c r="F35" s="180"/>
      <c r="G35" s="114"/>
      <c r="H35" s="2"/>
      <c r="I35" s="114"/>
      <c r="J35" s="1"/>
      <c r="K35" t="str">
        <f t="shared" si="24"/>
        <v>25Öğr. Gör. Tuğba Cansu TOPALLI</v>
      </c>
      <c r="L35" s="16" t="str">
        <f t="shared" si="25"/>
        <v/>
      </c>
      <c r="M35" s="16" t="str">
        <f t="shared" si="26"/>
        <v/>
      </c>
      <c r="N35" s="26" t="str">
        <f t="shared" si="27"/>
        <v/>
      </c>
      <c r="O35" s="33" t="str">
        <f t="shared" si="28"/>
        <v/>
      </c>
      <c r="P35" s="34" t="str">
        <f t="shared" si="29"/>
        <v/>
      </c>
      <c r="Q35" s="34" t="str">
        <f t="shared" si="30"/>
        <v/>
      </c>
      <c r="R35" s="16" t="str">
        <f t="shared" si="31"/>
        <v/>
      </c>
      <c r="V35" s="79" t="str">
        <f>N35</f>
        <v/>
      </c>
    </row>
    <row r="36" spans="1:24">
      <c r="C36" s="114"/>
      <c r="D36" s="114"/>
      <c r="E36" s="31"/>
      <c r="F36" s="180"/>
      <c r="G36" s="114"/>
      <c r="H36" s="2"/>
      <c r="I36" s="114"/>
      <c r="J36" s="1"/>
      <c r="K36" t="str">
        <f t="shared" si="24"/>
        <v>26Öğr. Gör. Tuğba Cansu TOPALLI</v>
      </c>
      <c r="L36" s="16" t="str">
        <f t="shared" si="25"/>
        <v/>
      </c>
      <c r="M36" s="16" t="str">
        <f t="shared" si="26"/>
        <v/>
      </c>
      <c r="N36" s="26" t="str">
        <f t="shared" si="27"/>
        <v/>
      </c>
      <c r="O36" s="33" t="str">
        <f t="shared" si="28"/>
        <v/>
      </c>
      <c r="P36" s="34" t="str">
        <f t="shared" si="29"/>
        <v/>
      </c>
      <c r="Q36" s="34" t="str">
        <f t="shared" si="30"/>
        <v/>
      </c>
      <c r="R36" s="16" t="str">
        <f t="shared" si="31"/>
        <v/>
      </c>
      <c r="V36" s="79"/>
    </row>
    <row r="37" spans="1:24">
      <c r="C37" s="114"/>
      <c r="D37" s="114"/>
      <c r="E37" s="31"/>
      <c r="F37" s="180"/>
      <c r="G37" s="114"/>
      <c r="H37" s="2"/>
      <c r="I37" s="114"/>
      <c r="J37" s="1"/>
      <c r="K37" t="str">
        <f t="shared" si="24"/>
        <v>27Öğr. Gör. Tuğba Cansu TOPALLI</v>
      </c>
      <c r="L37" s="16" t="str">
        <f t="shared" si="25"/>
        <v/>
      </c>
      <c r="M37" s="16" t="str">
        <f t="shared" si="26"/>
        <v/>
      </c>
      <c r="N37" s="26" t="str">
        <f t="shared" si="27"/>
        <v/>
      </c>
      <c r="O37" s="33" t="str">
        <f t="shared" si="28"/>
        <v/>
      </c>
      <c r="P37" s="34" t="str">
        <f t="shared" si="29"/>
        <v/>
      </c>
      <c r="Q37" s="34" t="str">
        <f t="shared" si="30"/>
        <v/>
      </c>
      <c r="R37" s="16" t="str">
        <f t="shared" si="31"/>
        <v/>
      </c>
      <c r="V37" s="79"/>
    </row>
    <row r="38" spans="1:24">
      <c r="C38" s="114"/>
      <c r="D38" s="114"/>
      <c r="E38" s="31"/>
      <c r="F38" s="180"/>
      <c r="G38" s="114"/>
      <c r="H38" s="2"/>
      <c r="I38" s="114"/>
      <c r="J38" s="1"/>
      <c r="K38" t="str">
        <f t="shared" si="24"/>
        <v>28Öğr. Gör. Tuğba Cansu TOPALLI</v>
      </c>
      <c r="L38" s="16" t="str">
        <f t="shared" si="25"/>
        <v/>
      </c>
      <c r="M38" s="16" t="str">
        <f t="shared" si="26"/>
        <v/>
      </c>
      <c r="N38" s="26" t="str">
        <f t="shared" si="27"/>
        <v/>
      </c>
      <c r="O38" s="33" t="str">
        <f t="shared" si="28"/>
        <v/>
      </c>
      <c r="P38" s="34" t="str">
        <f t="shared" si="29"/>
        <v/>
      </c>
      <c r="Q38" s="34" t="str">
        <f t="shared" si="30"/>
        <v/>
      </c>
      <c r="R38" s="16" t="str">
        <f t="shared" si="31"/>
        <v/>
      </c>
      <c r="V38" s="79"/>
    </row>
    <row r="39" spans="1:24">
      <c r="C39" s="114"/>
      <c r="D39" s="114"/>
      <c r="E39" s="31"/>
      <c r="F39" s="180"/>
      <c r="G39" s="114"/>
      <c r="H39" s="2"/>
      <c r="I39" s="114"/>
      <c r="J39" s="1"/>
      <c r="K39" t="str">
        <f t="shared" si="24"/>
        <v>29Öğr. Gör. Tuğba Cansu TOPALLI</v>
      </c>
      <c r="L39" s="16" t="str">
        <f t="shared" si="25"/>
        <v/>
      </c>
      <c r="M39" s="16" t="str">
        <f t="shared" si="26"/>
        <v/>
      </c>
      <c r="N39" s="26" t="str">
        <f t="shared" si="27"/>
        <v/>
      </c>
      <c r="O39" s="33" t="str">
        <f t="shared" si="28"/>
        <v/>
      </c>
      <c r="P39" s="34" t="str">
        <f t="shared" si="29"/>
        <v/>
      </c>
      <c r="Q39" s="34" t="str">
        <f t="shared" si="30"/>
        <v/>
      </c>
      <c r="R39" s="16" t="str">
        <f t="shared" si="31"/>
        <v/>
      </c>
      <c r="V39" s="79"/>
    </row>
    <row r="40" spans="1:24">
      <c r="C40" s="114"/>
      <c r="D40" s="114"/>
      <c r="E40" s="31"/>
      <c r="F40" s="180"/>
      <c r="G40" s="114"/>
      <c r="H40" s="2"/>
      <c r="I40" s="114"/>
      <c r="J40" s="1"/>
      <c r="K40" t="str">
        <f t="shared" si="24"/>
        <v>30Öğr. Gör. Tuğba Cansu TOPALLI</v>
      </c>
      <c r="L40" s="16" t="str">
        <f t="shared" si="25"/>
        <v/>
      </c>
      <c r="M40" s="16" t="str">
        <f t="shared" si="26"/>
        <v/>
      </c>
      <c r="N40" s="26" t="str">
        <f t="shared" si="27"/>
        <v/>
      </c>
      <c r="O40" s="33" t="str">
        <f t="shared" si="28"/>
        <v/>
      </c>
      <c r="P40" s="34" t="str">
        <f t="shared" si="29"/>
        <v/>
      </c>
      <c r="Q40" s="34" t="str">
        <f t="shared" si="30"/>
        <v/>
      </c>
      <c r="R40" s="16" t="str">
        <f t="shared" si="31"/>
        <v/>
      </c>
      <c r="V40" s="79"/>
    </row>
    <row r="41" spans="1:24">
      <c r="C41" s="114"/>
      <c r="D41" s="114"/>
      <c r="E41" s="31"/>
      <c r="F41" s="180"/>
      <c r="G41" s="114"/>
      <c r="H41" s="2"/>
      <c r="I41" s="114"/>
      <c r="J41" s="1"/>
      <c r="K41" t="str">
        <f t="shared" si="24"/>
        <v>31Öğr. Gör. Tuğba Cansu TOPALLI</v>
      </c>
      <c r="L41" s="16" t="str">
        <f t="shared" si="25"/>
        <v/>
      </c>
      <c r="M41" s="16" t="str">
        <f t="shared" si="26"/>
        <v/>
      </c>
      <c r="N41" s="26" t="str">
        <f t="shared" si="27"/>
        <v/>
      </c>
      <c r="O41" s="33" t="str">
        <f t="shared" si="28"/>
        <v/>
      </c>
      <c r="P41" s="34" t="str">
        <f t="shared" si="29"/>
        <v/>
      </c>
      <c r="Q41" s="34" t="str">
        <f t="shared" si="30"/>
        <v/>
      </c>
      <c r="R41" s="16" t="str">
        <f t="shared" si="31"/>
        <v/>
      </c>
      <c r="V41" s="79"/>
    </row>
    <row r="42" spans="1:24">
      <c r="C42" s="114"/>
      <c r="D42" s="114"/>
      <c r="E42" s="31"/>
      <c r="F42" s="180"/>
      <c r="G42" s="114"/>
      <c r="H42" s="2"/>
      <c r="I42" s="114"/>
      <c r="J42" s="1"/>
      <c r="K42" t="str">
        <f t="shared" si="24"/>
        <v>32Öğr. Gör. Tuğba Cansu TOPALLI</v>
      </c>
      <c r="L42" s="16" t="str">
        <f t="shared" si="25"/>
        <v/>
      </c>
      <c r="M42" s="16" t="str">
        <f t="shared" si="26"/>
        <v/>
      </c>
      <c r="N42" s="26" t="str">
        <f t="shared" si="27"/>
        <v/>
      </c>
      <c r="O42" s="33" t="str">
        <f t="shared" si="28"/>
        <v/>
      </c>
      <c r="P42" s="34" t="str">
        <f t="shared" si="29"/>
        <v/>
      </c>
      <c r="Q42" s="34" t="str">
        <f t="shared" si="30"/>
        <v/>
      </c>
      <c r="R42" s="16" t="str">
        <f t="shared" si="31"/>
        <v/>
      </c>
      <c r="V42" s="79"/>
    </row>
    <row r="43" spans="1:24">
      <c r="C43" s="114"/>
      <c r="D43" s="114"/>
      <c r="E43" s="31"/>
      <c r="F43" s="180"/>
      <c r="G43" s="114"/>
      <c r="H43" s="2"/>
      <c r="I43" s="114"/>
      <c r="J43" s="1"/>
      <c r="K43" t="str">
        <f t="shared" si="24"/>
        <v>33Öğr. Gör. Tuğba Cansu TOPALLI</v>
      </c>
      <c r="L43" s="16" t="str">
        <f t="shared" si="25"/>
        <v/>
      </c>
      <c r="M43" s="16" t="str">
        <f t="shared" si="26"/>
        <v/>
      </c>
      <c r="N43" s="26" t="str">
        <f t="shared" si="27"/>
        <v/>
      </c>
      <c r="O43" s="33" t="str">
        <f t="shared" si="28"/>
        <v/>
      </c>
      <c r="P43" s="34" t="str">
        <f t="shared" si="29"/>
        <v/>
      </c>
      <c r="Q43" s="34" t="str">
        <f t="shared" si="30"/>
        <v/>
      </c>
      <c r="R43" s="16" t="str">
        <f t="shared" si="31"/>
        <v/>
      </c>
      <c r="V43" s="79"/>
    </row>
    <row r="44" spans="1:24">
      <c r="C44" s="114"/>
      <c r="D44" s="114"/>
      <c r="E44" s="31"/>
      <c r="F44" s="180"/>
      <c r="G44" s="114"/>
      <c r="H44" s="2"/>
      <c r="I44" s="114"/>
      <c r="J44" s="1"/>
      <c r="K44" t="str">
        <f t="shared" si="24"/>
        <v>34Öğr. Gör. Tuğba Cansu TOPALLI</v>
      </c>
      <c r="L44" s="16" t="str">
        <f t="shared" si="25"/>
        <v/>
      </c>
      <c r="M44" s="16" t="str">
        <f t="shared" si="26"/>
        <v/>
      </c>
      <c r="N44" s="26" t="str">
        <f t="shared" si="27"/>
        <v/>
      </c>
      <c r="O44" s="33" t="str">
        <f t="shared" si="28"/>
        <v/>
      </c>
      <c r="P44" s="34" t="str">
        <f t="shared" si="29"/>
        <v/>
      </c>
      <c r="Q44" s="34" t="str">
        <f t="shared" si="30"/>
        <v/>
      </c>
      <c r="R44" s="16" t="str">
        <f t="shared" si="31"/>
        <v/>
      </c>
      <c r="V44" s="79"/>
    </row>
    <row r="45" spans="1:24">
      <c r="C45" s="114"/>
      <c r="D45" s="114"/>
      <c r="E45" s="31"/>
      <c r="F45" s="180"/>
      <c r="G45" s="114"/>
      <c r="H45" s="2"/>
      <c r="I45" s="114"/>
      <c r="J45" s="1"/>
      <c r="L45" s="16" t="str">
        <f t="shared" si="25"/>
        <v/>
      </c>
      <c r="M45" s="16" t="str">
        <f t="shared" si="26"/>
        <v/>
      </c>
      <c r="N45" s="26" t="str">
        <f t="shared" si="27"/>
        <v/>
      </c>
      <c r="O45" s="33" t="str">
        <f t="shared" si="28"/>
        <v/>
      </c>
      <c r="P45" s="34" t="str">
        <f t="shared" si="29"/>
        <v/>
      </c>
      <c r="Q45" s="34" t="str">
        <f t="shared" si="30"/>
        <v/>
      </c>
      <c r="R45" s="16" t="str">
        <f t="shared" si="31"/>
        <v/>
      </c>
      <c r="V45" s="79"/>
    </row>
    <row r="46" spans="1:24">
      <c r="C46" s="114"/>
      <c r="D46" s="114"/>
      <c r="E46" s="31"/>
      <c r="F46" s="180"/>
      <c r="G46" s="114"/>
      <c r="H46" s="2"/>
      <c r="I46" s="114"/>
      <c r="J46" s="1"/>
      <c r="L46" s="16" t="str">
        <f t="shared" si="25"/>
        <v/>
      </c>
      <c r="M46" s="16" t="str">
        <f t="shared" si="26"/>
        <v/>
      </c>
      <c r="N46" s="26" t="str">
        <f t="shared" si="27"/>
        <v/>
      </c>
      <c r="O46" s="33" t="str">
        <f t="shared" si="28"/>
        <v/>
      </c>
      <c r="P46" s="34" t="str">
        <f t="shared" si="29"/>
        <v/>
      </c>
      <c r="Q46" s="34" t="str">
        <f t="shared" si="30"/>
        <v/>
      </c>
      <c r="R46" s="16" t="str">
        <f t="shared" si="31"/>
        <v/>
      </c>
      <c r="V46" s="79"/>
    </row>
    <row r="47" spans="1:24" ht="13.5" thickBot="1">
      <c r="A47" t="str">
        <f>COUNTIF($J$8:J47,J47)+15&amp;J47</f>
        <v>16</v>
      </c>
      <c r="B47" t="str">
        <f>COUNTIF($I$8:I47,I47)&amp;I47</f>
        <v>0</v>
      </c>
      <c r="K47" t="str">
        <f t="shared" si="24"/>
        <v>37Öğr. Gör. Tuğba Cansu TOPALLI</v>
      </c>
      <c r="L47" s="16" t="str">
        <f t="shared" si="25"/>
        <v/>
      </c>
      <c r="M47" s="16" t="str">
        <f t="shared" si="26"/>
        <v/>
      </c>
      <c r="N47" s="26" t="str">
        <f t="shared" si="27"/>
        <v/>
      </c>
      <c r="O47" s="33" t="str">
        <f t="shared" si="28"/>
        <v/>
      </c>
      <c r="P47" s="34" t="str">
        <f t="shared" si="29"/>
        <v/>
      </c>
      <c r="Q47" s="34" t="str">
        <f t="shared" si="30"/>
        <v/>
      </c>
      <c r="R47" s="16" t="str">
        <f t="shared" si="31"/>
        <v/>
      </c>
      <c r="V47" s="79" t="str">
        <f>N47</f>
        <v/>
      </c>
    </row>
    <row r="48" spans="1:24" ht="15" thickTop="1" thickBot="1">
      <c r="A48" t="str">
        <f>COUNTIF($J$8:J48,J48)+15&amp;J48</f>
        <v>17ÖĞR. SAYISI</v>
      </c>
      <c r="B48" t="str">
        <f>COUNTIF($I$8:I48,I48)&amp;I48</f>
        <v>0</v>
      </c>
      <c r="C48" s="3" t="s">
        <v>23</v>
      </c>
      <c r="D48" s="3" t="s">
        <v>0</v>
      </c>
      <c r="E48" s="17" t="s">
        <v>8</v>
      </c>
      <c r="F48" s="22" t="s">
        <v>1</v>
      </c>
      <c r="G48" s="4" t="s">
        <v>9</v>
      </c>
      <c r="H48" s="4" t="s">
        <v>25</v>
      </c>
      <c r="I48" s="4"/>
      <c r="J48" s="4" t="s">
        <v>25</v>
      </c>
      <c r="K48" t="str">
        <f t="shared" si="24"/>
        <v>38Öğr. Gör. Tuğba Cansu TOPALLI</v>
      </c>
      <c r="V48" s="79"/>
    </row>
    <row r="49" spans="1:18" ht="16.5" thickTop="1" thickBot="1">
      <c r="A49" t="e">
        <f>COUNTIF($J$8:J49,J49)+15&amp;J49</f>
        <v>#REF!</v>
      </c>
      <c r="B49" t="e">
        <f>COUNTIF($I$8:I49,I49)&amp;I49</f>
        <v>#REF!</v>
      </c>
      <c r="C49" s="5" t="e">
        <f>#REF!</f>
        <v>#REF!</v>
      </c>
      <c r="D49" s="5" t="e">
        <f>#REF!</f>
        <v>#REF!</v>
      </c>
      <c r="E49" s="19" t="e">
        <f>#REF!</f>
        <v>#REF!</v>
      </c>
      <c r="F49" s="181" t="e">
        <f>#REF!</f>
        <v>#REF!</v>
      </c>
      <c r="G49" s="5" t="e">
        <f>#REF!</f>
        <v>#REF!</v>
      </c>
      <c r="H49" s="37" t="e">
        <f>#REF!</f>
        <v>#REF!</v>
      </c>
      <c r="I49" s="5" t="e">
        <f>#REF!</f>
        <v>#REF!</v>
      </c>
      <c r="J49" s="5" t="e">
        <f>#REF!</f>
        <v>#REF!</v>
      </c>
      <c r="K49" t="str">
        <f t="shared" si="24"/>
        <v>39Öğr. Gör. Tuğba Cansu TOPALLI</v>
      </c>
      <c r="L49" s="445" t="s">
        <v>41</v>
      </c>
      <c r="M49" s="445"/>
      <c r="N49" s="445"/>
      <c r="O49" s="445"/>
      <c r="P49" s="445"/>
      <c r="Q49" s="445"/>
      <c r="R49" s="445"/>
    </row>
    <row r="50" spans="1:18" ht="14.25" thickTop="1" thickBot="1">
      <c r="A50" t="e">
        <f>COUNTIF($J$8:J50,J50)+15&amp;J50</f>
        <v>#REF!</v>
      </c>
      <c r="B50" t="e">
        <f>COUNTIF($I$8:I50,I50)&amp;I50</f>
        <v>#REF!</v>
      </c>
      <c r="C50" s="5" t="e">
        <f>#REF!</f>
        <v>#REF!</v>
      </c>
      <c r="D50" s="5" t="e">
        <f>#REF!</f>
        <v>#REF!</v>
      </c>
      <c r="E50" s="19" t="e">
        <f>#REF!</f>
        <v>#REF!</v>
      </c>
      <c r="F50" s="181" t="e">
        <f>#REF!</f>
        <v>#REF!</v>
      </c>
      <c r="G50" s="5" t="e">
        <f>#REF!</f>
        <v>#REF!</v>
      </c>
      <c r="H50" s="37" t="e">
        <f>#REF!</f>
        <v>#REF!</v>
      </c>
      <c r="I50" s="5" t="e">
        <f>#REF!</f>
        <v>#REF!</v>
      </c>
      <c r="J50" s="5" t="e">
        <f>#REF!</f>
        <v>#REF!</v>
      </c>
      <c r="K50" t="str">
        <f t="shared" si="24"/>
        <v>40Öğr. Gör. Tuğba Cansu TOPALLI</v>
      </c>
    </row>
    <row r="51" spans="1:18" ht="14.25" thickTop="1" thickBot="1">
      <c r="A51" t="e">
        <f>COUNTIF($J$8:J51,J51)+15&amp;J51</f>
        <v>#REF!</v>
      </c>
      <c r="B51" t="e">
        <f>COUNTIF($I$8:I51,I51)&amp;I51</f>
        <v>#REF!</v>
      </c>
      <c r="C51" s="5" t="e">
        <f>#REF!</f>
        <v>#REF!</v>
      </c>
      <c r="D51" s="5" t="e">
        <f>#REF!</f>
        <v>#REF!</v>
      </c>
      <c r="E51" s="19" t="e">
        <f>#REF!</f>
        <v>#REF!</v>
      </c>
      <c r="F51" s="181" t="e">
        <f>#REF!</f>
        <v>#REF!</v>
      </c>
      <c r="G51" s="5" t="e">
        <f>#REF!</f>
        <v>#REF!</v>
      </c>
      <c r="H51" s="37" t="e">
        <f>#REF!</f>
        <v>#REF!</v>
      </c>
      <c r="I51" s="5" t="e">
        <f>#REF!</f>
        <v>#REF!</v>
      </c>
      <c r="J51" s="5" t="e">
        <f>#REF!</f>
        <v>#REF!</v>
      </c>
      <c r="K51" t="str">
        <f t="shared" si="24"/>
        <v>41Öğr. Gör. Tuğba Cansu TOPALLI</v>
      </c>
    </row>
    <row r="52" spans="1:18" ht="14.25" thickTop="1" thickBot="1">
      <c r="A52" t="e">
        <f>COUNTIF($J$8:J52,J52)+15&amp;J52</f>
        <v>#REF!</v>
      </c>
      <c r="B52" t="e">
        <f>COUNTIF($I$8:I52,I52)&amp;I52</f>
        <v>#REF!</v>
      </c>
      <c r="C52" s="5" t="e">
        <f>#REF!</f>
        <v>#REF!</v>
      </c>
      <c r="D52" s="5" t="e">
        <f>#REF!</f>
        <v>#REF!</v>
      </c>
      <c r="E52" s="19" t="e">
        <f>#REF!</f>
        <v>#REF!</v>
      </c>
      <c r="F52" s="181" t="e">
        <f>#REF!</f>
        <v>#REF!</v>
      </c>
      <c r="G52" s="5" t="e">
        <f>#REF!</f>
        <v>#REF!</v>
      </c>
      <c r="H52" s="37" t="e">
        <f>#REF!</f>
        <v>#REF!</v>
      </c>
      <c r="I52" s="5" t="e">
        <f>#REF!</f>
        <v>#REF!</v>
      </c>
      <c r="J52" s="5" t="e">
        <f>#REF!</f>
        <v>#REF!</v>
      </c>
      <c r="K52" t="str">
        <f t="shared" si="24"/>
        <v>42Öğr. Gör. Tuğba Cansu TOPALLI</v>
      </c>
    </row>
    <row r="53" spans="1:18" ht="14.25" thickTop="1" thickBot="1">
      <c r="A53" t="e">
        <f>COUNTIF($J$8:J53,J53)+15&amp;J53</f>
        <v>#REF!</v>
      </c>
      <c r="B53" t="e">
        <f>COUNTIF($I$8:I53,I53)&amp;I53</f>
        <v>#REF!</v>
      </c>
      <c r="C53" s="5" t="e">
        <f>#REF!</f>
        <v>#REF!</v>
      </c>
      <c r="D53" s="5" t="e">
        <f>#REF!</f>
        <v>#REF!</v>
      </c>
      <c r="E53" s="19" t="e">
        <f>#REF!</f>
        <v>#REF!</v>
      </c>
      <c r="F53" s="181" t="e">
        <f>#REF!</f>
        <v>#REF!</v>
      </c>
      <c r="G53" s="5" t="e">
        <f>#REF!</f>
        <v>#REF!</v>
      </c>
      <c r="H53" s="37" t="e">
        <f>#REF!</f>
        <v>#REF!</v>
      </c>
      <c r="I53" s="5" t="e">
        <f>#REF!</f>
        <v>#REF!</v>
      </c>
      <c r="J53" s="5" t="e">
        <f>#REF!</f>
        <v>#REF!</v>
      </c>
      <c r="K53" t="str">
        <f t="shared" si="24"/>
        <v>43Öğr. Gör. Tuğba Cansu TOPALLI</v>
      </c>
    </row>
    <row r="54" spans="1:18" ht="14.25" thickTop="1" thickBot="1">
      <c r="A54" t="e">
        <f>COUNTIF($J$8:J54,J54)+15&amp;J54</f>
        <v>#REF!</v>
      </c>
      <c r="B54" t="e">
        <f>COUNTIF($I$8:I54,I54)&amp;I54</f>
        <v>#REF!</v>
      </c>
      <c r="C54" s="5" t="e">
        <f>#REF!</f>
        <v>#REF!</v>
      </c>
      <c r="D54" s="5" t="e">
        <f>#REF!</f>
        <v>#REF!</v>
      </c>
      <c r="E54" s="19" t="e">
        <f>#REF!</f>
        <v>#REF!</v>
      </c>
      <c r="F54" s="181" t="e">
        <f>#REF!</f>
        <v>#REF!</v>
      </c>
      <c r="G54" s="5" t="e">
        <f>#REF!</f>
        <v>#REF!</v>
      </c>
      <c r="H54" s="37" t="e">
        <f>#REF!</f>
        <v>#REF!</v>
      </c>
      <c r="I54" s="5" t="e">
        <f>#REF!</f>
        <v>#REF!</v>
      </c>
      <c r="J54" s="5" t="e">
        <f>#REF!</f>
        <v>#REF!</v>
      </c>
      <c r="K54" t="str">
        <f t="shared" si="24"/>
        <v>44Öğr. Gör. Tuğba Cansu TOPALLI</v>
      </c>
    </row>
    <row r="55" spans="1:18" ht="14.25" thickTop="1" thickBot="1">
      <c r="A55" t="e">
        <f>COUNTIF($J$8:J55,J55)+15&amp;J55</f>
        <v>#REF!</v>
      </c>
      <c r="B55" t="e">
        <f>COUNTIF($I$8:I55,I55)&amp;I55</f>
        <v>#REF!</v>
      </c>
      <c r="C55" s="5" t="e">
        <f>#REF!</f>
        <v>#REF!</v>
      </c>
      <c r="D55" s="5" t="e">
        <f>#REF!</f>
        <v>#REF!</v>
      </c>
      <c r="E55" s="19" t="e">
        <f>#REF!</f>
        <v>#REF!</v>
      </c>
      <c r="F55" s="181" t="e">
        <f>#REF!</f>
        <v>#REF!</v>
      </c>
      <c r="G55" s="5" t="e">
        <f>#REF!</f>
        <v>#REF!</v>
      </c>
      <c r="H55" s="37" t="e">
        <f>#REF!</f>
        <v>#REF!</v>
      </c>
      <c r="I55" s="5" t="e">
        <f>#REF!</f>
        <v>#REF!</v>
      </c>
      <c r="J55" s="5" t="e">
        <f>#REF!</f>
        <v>#REF!</v>
      </c>
      <c r="K55" t="str">
        <f t="shared" si="24"/>
        <v>45Öğr. Gör. Tuğba Cansu TOPALLI</v>
      </c>
    </row>
    <row r="56" spans="1:18" ht="14.25" thickTop="1" thickBot="1">
      <c r="A56" t="str">
        <f>COUNTIF($J$8:J56,J56)+15&amp;J56</f>
        <v>16</v>
      </c>
      <c r="B56" t="str">
        <f>COUNTIF($I$8:I56,I56)&amp;I56</f>
        <v>0</v>
      </c>
      <c r="C56" s="5" t="e">
        <f>#REF!</f>
        <v>#REF!</v>
      </c>
      <c r="D56" s="5" t="e">
        <f>#REF!</f>
        <v>#REF!</v>
      </c>
      <c r="E56" s="446"/>
      <c r="F56" s="447"/>
      <c r="G56" s="447"/>
      <c r="H56" s="447"/>
      <c r="I56" s="447"/>
      <c r="J56" s="447"/>
      <c r="K56" t="str">
        <f t="shared" si="24"/>
        <v>46Öğr. Gör. Tuğba Cansu TOPALLI</v>
      </c>
    </row>
    <row r="57" spans="1:18" ht="14.25" thickTop="1" thickBot="1">
      <c r="A57" t="str">
        <f>COUNTIF($J$8:J57,J57)+15&amp;J57</f>
        <v>16</v>
      </c>
      <c r="B57" t="str">
        <f>COUNTIF($I$8:I57,I57)&amp;I57</f>
        <v>0</v>
      </c>
      <c r="C57" s="5" t="e">
        <f>#REF!</f>
        <v>#REF!</v>
      </c>
      <c r="D57" s="5" t="e">
        <f>#REF!</f>
        <v>#REF!</v>
      </c>
      <c r="E57" s="448"/>
      <c r="F57" s="449"/>
      <c r="G57" s="449"/>
      <c r="H57" s="449"/>
      <c r="I57" s="449"/>
      <c r="J57" s="449"/>
      <c r="K57" t="str">
        <f t="shared" si="24"/>
        <v>47Öğr. Gör. Tuğba Cansu TOPALLI</v>
      </c>
    </row>
    <row r="58" spans="1:18" ht="13.5" thickTop="1">
      <c r="A58" t="str">
        <f>COUNTIF($J$8:J58,J58)+15&amp;J58</f>
        <v>16</v>
      </c>
      <c r="B58" t="str">
        <f>COUNTIF($I$8:I58,I58)&amp;I58</f>
        <v>0</v>
      </c>
      <c r="C58" s="5" t="e">
        <f>#REF!</f>
        <v>#REF!</v>
      </c>
      <c r="D58" s="5" t="e">
        <f>#REF!</f>
        <v>#REF!</v>
      </c>
      <c r="E58" s="450"/>
      <c r="F58" s="451"/>
      <c r="G58" s="451"/>
      <c r="H58" s="451"/>
      <c r="I58" s="451"/>
      <c r="J58" s="451"/>
      <c r="K58" t="str">
        <f t="shared" si="24"/>
        <v>48Öğr. Gör. Tuğba Cansu TOPALLI</v>
      </c>
    </row>
    <row r="59" spans="1:18" ht="13.5">
      <c r="A59" t="str">
        <f>COUNTIF($J$8:J59,J59)+15&amp;J59</f>
        <v>16</v>
      </c>
      <c r="B59" t="str">
        <f>COUNTIF($I$8:I59,I59)&amp;I59</f>
        <v>0</v>
      </c>
      <c r="C59" s="7"/>
      <c r="D59" s="8"/>
      <c r="E59" s="20"/>
      <c r="F59" s="182"/>
      <c r="G59" s="9"/>
      <c r="H59" s="9"/>
      <c r="I59" s="9"/>
      <c r="J59" s="9"/>
      <c r="K59" t="str">
        <f t="shared" si="24"/>
        <v>49Öğr. Gör. Tuğba Cansu TOPALLI</v>
      </c>
    </row>
    <row r="60" spans="1:18" ht="13.5">
      <c r="A60" t="str">
        <f>COUNTIF($J$8:J60,J60)+15&amp;J60</f>
        <v>16</v>
      </c>
      <c r="B60" t="str">
        <f>COUNTIF($I$8:I60,I60)&amp;I60</f>
        <v>0</v>
      </c>
      <c r="C60" s="7"/>
      <c r="D60" s="8"/>
      <c r="E60" s="20"/>
      <c r="F60" s="182"/>
      <c r="G60" s="9"/>
      <c r="H60" s="9"/>
      <c r="I60" s="9"/>
      <c r="J60" s="9"/>
      <c r="K60" t="str">
        <f t="shared" si="24"/>
        <v>50Öğr. Gör. Tuğba Cansu TOPALLI</v>
      </c>
    </row>
    <row r="61" spans="1:18" ht="14.25" thickBot="1">
      <c r="A61" t="str">
        <f>COUNTIF($J$8:J61,J61)+15&amp;J61</f>
        <v>16</v>
      </c>
      <c r="B61" t="str">
        <f>COUNTIF($I$8:I61,I61)&amp;I61</f>
        <v>0</v>
      </c>
      <c r="C61" s="12"/>
      <c r="D61" s="13"/>
      <c r="E61" s="21"/>
      <c r="F61" s="183"/>
      <c r="G61" s="14"/>
      <c r="H61" s="14"/>
      <c r="I61" s="14"/>
      <c r="J61" s="14"/>
      <c r="K61" t="str">
        <f t="shared" si="24"/>
        <v>51Öğr. Gör. Tuğba Cansu TOPALLI</v>
      </c>
    </row>
    <row r="62" spans="1:18" ht="13.5" thickTop="1">
      <c r="A62" t="str">
        <f>COUNTIF($J$8:J62,J62)+15&amp;J62</f>
        <v>16</v>
      </c>
      <c r="B62" t="str">
        <f>COUNTIF($I$8:I62,I62)&amp;I62</f>
        <v>0</v>
      </c>
      <c r="C62" s="1"/>
      <c r="D62" s="1"/>
      <c r="E62" s="31"/>
      <c r="F62" s="180"/>
      <c r="G62" s="2"/>
      <c r="H62" s="2"/>
      <c r="I62" s="2"/>
      <c r="J62" s="2"/>
      <c r="K62" t="str">
        <f t="shared" si="24"/>
        <v>52Öğr. Gör. Tuğba Cansu TOPALLI</v>
      </c>
    </row>
    <row r="63" spans="1:18" ht="13.5" thickBot="1">
      <c r="A63" t="str">
        <f>COUNTIF($J$8:J63,J63)+15&amp;J63</f>
        <v>16</v>
      </c>
      <c r="B63" t="str">
        <f>COUNTIF($I$8:I63,I63)&amp;I63</f>
        <v>0</v>
      </c>
      <c r="C63" s="438" t="s">
        <v>5</v>
      </c>
      <c r="D63" s="438"/>
      <c r="E63" s="438"/>
      <c r="F63" s="438"/>
      <c r="G63" s="438"/>
      <c r="H63" s="438"/>
      <c r="I63" s="438"/>
      <c r="J63" s="438"/>
      <c r="K63" t="str">
        <f t="shared" si="24"/>
        <v>53Öğr. Gör. Tuğba Cansu TOPALLI</v>
      </c>
    </row>
    <row r="64" spans="1:18" ht="15" thickTop="1" thickBot="1">
      <c r="A64" t="str">
        <f>COUNTIF($J$8:J64,J64)+15&amp;J64</f>
        <v>18ÖĞR. SAYISI</v>
      </c>
      <c r="B64" t="str">
        <f>COUNTIF($I$8:I64,I64)&amp;I64</f>
        <v>0</v>
      </c>
      <c r="C64" s="3" t="s">
        <v>24</v>
      </c>
      <c r="D64" s="3" t="s">
        <v>0</v>
      </c>
      <c r="E64" s="17" t="s">
        <v>6</v>
      </c>
      <c r="F64" s="22" t="s">
        <v>1</v>
      </c>
      <c r="G64" s="4" t="s">
        <v>2</v>
      </c>
      <c r="H64" s="4" t="s">
        <v>25</v>
      </c>
      <c r="I64" s="4"/>
      <c r="J64" s="4" t="s">
        <v>25</v>
      </c>
      <c r="K64" t="str">
        <f t="shared" si="24"/>
        <v>54Öğr. Gör. Tuğba Cansu TOPALLI</v>
      </c>
    </row>
    <row r="65" spans="1:11" ht="14.25" thickTop="1" thickBot="1">
      <c r="A65" t="e">
        <f>COUNTIF($J$8:J65,J65)+15&amp;J65</f>
        <v>#REF!</v>
      </c>
      <c r="B65" t="e">
        <f>COUNTIF($I$8:I65,I65)&amp;I65</f>
        <v>#REF!</v>
      </c>
      <c r="C65" s="15" t="e">
        <f>#REF!</f>
        <v>#REF!</v>
      </c>
      <c r="D65" s="15" t="e">
        <f>#REF!</f>
        <v>#REF!</v>
      </c>
      <c r="E65" s="19" t="e">
        <f>#REF!</f>
        <v>#REF!</v>
      </c>
      <c r="F65" s="181" t="e">
        <f>#REF!</f>
        <v>#REF!</v>
      </c>
      <c r="G65" s="15" t="e">
        <f>#REF!</f>
        <v>#REF!</v>
      </c>
      <c r="H65" s="37" t="e">
        <f>#REF!</f>
        <v>#REF!</v>
      </c>
      <c r="I65" s="15" t="e">
        <f>#REF!</f>
        <v>#REF!</v>
      </c>
      <c r="J65" s="15" t="e">
        <f>#REF!</f>
        <v>#REF!</v>
      </c>
      <c r="K65" t="str">
        <f t="shared" si="24"/>
        <v>55Öğr. Gör. Tuğba Cansu TOPALLI</v>
      </c>
    </row>
    <row r="66" spans="1:11" ht="14.25" thickTop="1" thickBot="1">
      <c r="A66" t="e">
        <f>COUNTIF($J$8:J66,J66)+15&amp;J66</f>
        <v>#REF!</v>
      </c>
      <c r="B66" t="e">
        <f>COUNTIF($I$8:I66,I66)&amp;I66</f>
        <v>#REF!</v>
      </c>
      <c r="C66" s="15" t="e">
        <f>#REF!</f>
        <v>#REF!</v>
      </c>
      <c r="D66" s="15" t="e">
        <f>#REF!</f>
        <v>#REF!</v>
      </c>
      <c r="E66" s="19" t="e">
        <f>#REF!</f>
        <v>#REF!</v>
      </c>
      <c r="F66" s="181" t="e">
        <f>#REF!</f>
        <v>#REF!</v>
      </c>
      <c r="G66" s="15" t="e">
        <f>#REF!</f>
        <v>#REF!</v>
      </c>
      <c r="H66" s="37" t="e">
        <f>#REF!</f>
        <v>#REF!</v>
      </c>
      <c r="I66" s="15" t="e">
        <f>#REF!</f>
        <v>#REF!</v>
      </c>
      <c r="J66" s="15" t="e">
        <f>#REF!</f>
        <v>#REF!</v>
      </c>
      <c r="K66" t="str">
        <f t="shared" si="24"/>
        <v>56Öğr. Gör. Tuğba Cansu TOPALLI</v>
      </c>
    </row>
    <row r="67" spans="1:11" ht="14.25" thickTop="1" thickBot="1">
      <c r="A67" t="e">
        <f>COUNTIF($J$8:J67,J67)+15&amp;J67</f>
        <v>#REF!</v>
      </c>
      <c r="B67" t="e">
        <f>COUNTIF($I$8:I67,I67)&amp;I67</f>
        <v>#REF!</v>
      </c>
      <c r="C67" s="15" t="e">
        <f>#REF!</f>
        <v>#REF!</v>
      </c>
      <c r="D67" s="15" t="e">
        <f>#REF!</f>
        <v>#REF!</v>
      </c>
      <c r="E67" s="19" t="e">
        <f>#REF!</f>
        <v>#REF!</v>
      </c>
      <c r="F67" s="181" t="e">
        <f>#REF!</f>
        <v>#REF!</v>
      </c>
      <c r="G67" s="15" t="e">
        <f>#REF!</f>
        <v>#REF!</v>
      </c>
      <c r="H67" s="37" t="e">
        <f>#REF!</f>
        <v>#REF!</v>
      </c>
      <c r="I67" s="15" t="e">
        <f>#REF!</f>
        <v>#REF!</v>
      </c>
      <c r="J67" s="15" t="e">
        <f>#REF!</f>
        <v>#REF!</v>
      </c>
      <c r="K67" t="str">
        <f t="shared" si="24"/>
        <v>57Öğr. Gör. Tuğba Cansu TOPALLI</v>
      </c>
    </row>
    <row r="68" spans="1:11" ht="14.25" thickTop="1" thickBot="1">
      <c r="A68" t="e">
        <f>COUNTIF($J$8:J68,J68)+15&amp;J68</f>
        <v>#REF!</v>
      </c>
      <c r="B68" t="e">
        <f>COUNTIF($I$8:I68,I68)&amp;I68</f>
        <v>#REF!</v>
      </c>
      <c r="C68" s="15" t="e">
        <f>#REF!</f>
        <v>#REF!</v>
      </c>
      <c r="D68" s="15" t="e">
        <f>#REF!</f>
        <v>#REF!</v>
      </c>
      <c r="E68" s="19" t="e">
        <f>#REF!</f>
        <v>#REF!</v>
      </c>
      <c r="F68" s="181" t="e">
        <f>#REF!</f>
        <v>#REF!</v>
      </c>
      <c r="G68" s="15" t="e">
        <f>#REF!</f>
        <v>#REF!</v>
      </c>
      <c r="H68" s="37" t="e">
        <f>#REF!</f>
        <v>#REF!</v>
      </c>
      <c r="I68" s="15" t="e">
        <f>#REF!</f>
        <v>#REF!</v>
      </c>
      <c r="J68" s="15" t="e">
        <f>#REF!</f>
        <v>#REF!</v>
      </c>
      <c r="K68" t="str">
        <f t="shared" si="24"/>
        <v>58Öğr. Gör. Tuğba Cansu TOPALLI</v>
      </c>
    </row>
    <row r="69" spans="1:11" ht="14.25" thickTop="1" thickBot="1">
      <c r="A69" t="e">
        <f>COUNTIF($J$8:J69,J69)+15&amp;J69</f>
        <v>#REF!</v>
      </c>
      <c r="B69" t="e">
        <f>COUNTIF($I$8:I69,I69)&amp;I69</f>
        <v>#REF!</v>
      </c>
      <c r="C69" s="15" t="e">
        <f>#REF!</f>
        <v>#REF!</v>
      </c>
      <c r="D69" s="15" t="e">
        <f>#REF!</f>
        <v>#REF!</v>
      </c>
      <c r="E69" s="19" t="e">
        <f>#REF!</f>
        <v>#REF!</v>
      </c>
      <c r="F69" s="181" t="e">
        <f>#REF!</f>
        <v>#REF!</v>
      </c>
      <c r="G69" s="15" t="e">
        <f>#REF!</f>
        <v>#REF!</v>
      </c>
      <c r="H69" s="37" t="e">
        <f>#REF!</f>
        <v>#REF!</v>
      </c>
      <c r="I69" s="15" t="e">
        <f>#REF!</f>
        <v>#REF!</v>
      </c>
      <c r="J69" s="15" t="e">
        <f>#REF!</f>
        <v>#REF!</v>
      </c>
      <c r="K69" t="str">
        <f t="shared" si="24"/>
        <v>59Öğr. Gör. Tuğba Cansu TOPALLI</v>
      </c>
    </row>
    <row r="70" spans="1:11" ht="14.25" thickTop="1" thickBot="1">
      <c r="A70" t="e">
        <f>COUNTIF($J$8:J70,J70)+15&amp;J70</f>
        <v>#REF!</v>
      </c>
      <c r="B70" t="e">
        <f>COUNTIF($I$8:I70,I70)&amp;I70</f>
        <v>#REF!</v>
      </c>
      <c r="C70" s="15" t="e">
        <f>#REF!</f>
        <v>#REF!</v>
      </c>
      <c r="D70" s="15" t="e">
        <f>#REF!</f>
        <v>#REF!</v>
      </c>
      <c r="E70" s="19" t="e">
        <f>#REF!</f>
        <v>#REF!</v>
      </c>
      <c r="F70" s="181" t="e">
        <f>#REF!</f>
        <v>#REF!</v>
      </c>
      <c r="G70" s="15" t="e">
        <f>#REF!</f>
        <v>#REF!</v>
      </c>
      <c r="H70" s="37" t="e">
        <f>#REF!</f>
        <v>#REF!</v>
      </c>
      <c r="I70" s="15" t="e">
        <f>#REF!</f>
        <v>#REF!</v>
      </c>
      <c r="J70" s="15" t="e">
        <f>#REF!</f>
        <v>#REF!</v>
      </c>
      <c r="K70" t="str">
        <f t="shared" si="24"/>
        <v>60Öğr. Gör. Tuğba Cansu TOPALLI</v>
      </c>
    </row>
    <row r="71" spans="1:11" ht="14.25" thickTop="1" thickBot="1">
      <c r="A71" t="e">
        <f>COUNTIF($J$8:J71,J71)+15&amp;J71</f>
        <v>#REF!</v>
      </c>
      <c r="B71" t="e">
        <f>COUNTIF($I$8:I71,I71)&amp;I71</f>
        <v>#REF!</v>
      </c>
      <c r="C71" s="15" t="e">
        <f>#REF!</f>
        <v>#REF!</v>
      </c>
      <c r="D71" s="15" t="e">
        <f>#REF!</f>
        <v>#REF!</v>
      </c>
      <c r="E71" s="19" t="e">
        <f>#REF!</f>
        <v>#REF!</v>
      </c>
      <c r="F71" s="181" t="e">
        <f>#REF!</f>
        <v>#REF!</v>
      </c>
      <c r="G71" s="15" t="e">
        <f>#REF!</f>
        <v>#REF!</v>
      </c>
      <c r="H71" s="37" t="e">
        <f>#REF!</f>
        <v>#REF!</v>
      </c>
      <c r="I71" s="15" t="e">
        <f>#REF!</f>
        <v>#REF!</v>
      </c>
      <c r="J71" s="15" t="e">
        <f>#REF!</f>
        <v>#REF!</v>
      </c>
      <c r="K71" t="str">
        <f t="shared" si="24"/>
        <v>61Öğr. Gör. Tuğba Cansu TOPALLI</v>
      </c>
    </row>
    <row r="72" spans="1:11" ht="14.25" thickTop="1" thickBot="1">
      <c r="A72" t="e">
        <f>COUNTIF($J$8:J72,J72)+15&amp;J72</f>
        <v>#REF!</v>
      </c>
      <c r="B72" t="e">
        <f>COUNTIF($I$8:I72,I72)&amp;I72</f>
        <v>#REF!</v>
      </c>
      <c r="C72" s="15" t="e">
        <f>#REF!</f>
        <v>#REF!</v>
      </c>
      <c r="D72" s="15" t="e">
        <f>#REF!</f>
        <v>#REF!</v>
      </c>
      <c r="E72" s="19" t="e">
        <f>#REF!</f>
        <v>#REF!</v>
      </c>
      <c r="F72" s="181" t="e">
        <f>#REF!</f>
        <v>#REF!</v>
      </c>
      <c r="G72" s="15" t="e">
        <f>#REF!</f>
        <v>#REF!</v>
      </c>
      <c r="H72" s="37" t="e">
        <f>#REF!</f>
        <v>#REF!</v>
      </c>
      <c r="I72" s="15" t="e">
        <f>#REF!</f>
        <v>#REF!</v>
      </c>
      <c r="J72" s="15" t="e">
        <f>#REF!</f>
        <v>#REF!</v>
      </c>
      <c r="K72" t="str">
        <f t="shared" si="24"/>
        <v>62Öğr. Gör. Tuğba Cansu TOPALLI</v>
      </c>
    </row>
    <row r="73" spans="1:11" ht="13.5" thickTop="1">
      <c r="A73" t="e">
        <f>COUNTIF($J$8:J73,J73)+15&amp;J73</f>
        <v>#REF!</v>
      </c>
      <c r="B73" t="e">
        <f>COUNTIF($I$8:I73,I73)&amp;I73</f>
        <v>#REF!</v>
      </c>
      <c r="C73" s="15" t="e">
        <f>#REF!</f>
        <v>#REF!</v>
      </c>
      <c r="D73" s="15" t="e">
        <f>#REF!</f>
        <v>#REF!</v>
      </c>
      <c r="E73" s="19" t="e">
        <f>#REF!</f>
        <v>#REF!</v>
      </c>
      <c r="F73" s="181" t="e">
        <f>#REF!</f>
        <v>#REF!</v>
      </c>
      <c r="G73" s="15" t="e">
        <f>#REF!</f>
        <v>#REF!</v>
      </c>
      <c r="H73" s="37" t="e">
        <f>#REF!</f>
        <v>#REF!</v>
      </c>
      <c r="I73" s="15" t="e">
        <f>#REF!</f>
        <v>#REF!</v>
      </c>
      <c r="J73" s="15" t="e">
        <f>#REF!</f>
        <v>#REF!</v>
      </c>
      <c r="K73" t="str">
        <f t="shared" si="24"/>
        <v>63Öğr. Gör. Tuğba Cansu TOPALLI</v>
      </c>
    </row>
    <row r="74" spans="1:11" ht="13.5" thickBot="1">
      <c r="A74" t="str">
        <f>COUNTIF($J$8:J74,J74)+15&amp;J74</f>
        <v>16</v>
      </c>
      <c r="B74" t="str">
        <f>COUNTIF($I$8:I74,I74)&amp;I74</f>
        <v>0</v>
      </c>
      <c r="K74" t="str">
        <f t="shared" si="24"/>
        <v>64Öğr. Gör. Tuğba Cansu TOPALLI</v>
      </c>
    </row>
    <row r="75" spans="1:11" ht="15" thickTop="1" thickBot="1">
      <c r="A75" t="str">
        <f>COUNTIF($J$8:J75,J75)+15&amp;J75</f>
        <v>19ÖĞR. SAYISI</v>
      </c>
      <c r="B75" t="str">
        <f>COUNTIF($I$8:I75,I75)&amp;I75</f>
        <v>0</v>
      </c>
      <c r="C75" s="3" t="s">
        <v>23</v>
      </c>
      <c r="D75" s="3" t="s">
        <v>0</v>
      </c>
      <c r="E75" s="17" t="s">
        <v>8</v>
      </c>
      <c r="F75" s="22" t="s">
        <v>1</v>
      </c>
      <c r="G75" s="4" t="s">
        <v>9</v>
      </c>
      <c r="H75" s="4" t="s">
        <v>25</v>
      </c>
      <c r="I75" s="4"/>
      <c r="J75" s="4" t="s">
        <v>25</v>
      </c>
      <c r="K75" t="str">
        <f t="shared" si="24"/>
        <v>65Öğr. Gör. Tuğba Cansu TOPALLI</v>
      </c>
    </row>
    <row r="76" spans="1:11" ht="14.25" thickTop="1" thickBot="1">
      <c r="A76" t="str">
        <f>COUNTIF($J$8:J76,J76)+15&amp;J76</f>
        <v xml:space="preserve">32 </v>
      </c>
      <c r="B76" t="str">
        <f>COUNTIF($I$8:I76,I76)&amp;I76</f>
        <v>1Öğr. Gör. Mustafa SOLMAZ</v>
      </c>
      <c r="C76" s="5" t="str">
        <f>'SOSYAL GÜVENLİK'!B11</f>
        <v>SGP101</v>
      </c>
      <c r="D76" s="5" t="str">
        <f>'SOSYAL GÜVENLİK'!C11</f>
        <v>Sosyal Politikaya Giriş</v>
      </c>
      <c r="E76" s="19">
        <f>'SOSYAL GÜVENLİK'!D11</f>
        <v>44960</v>
      </c>
      <c r="F76" s="181">
        <f>'SOSYAL GÜVENLİK'!E11</f>
        <v>0.5</v>
      </c>
      <c r="G76" s="5" t="str">
        <f>'SOSYAL GÜVENLİK'!F11</f>
        <v>A-202</v>
      </c>
      <c r="H76" s="5">
        <f>'SOSYAL GÜVENLİK'!G11</f>
        <v>80</v>
      </c>
      <c r="I76" s="5" t="str">
        <f>'SOSYAL GÜVENLİK'!H11</f>
        <v>Öğr. Gör. Mustafa SOLMAZ</v>
      </c>
      <c r="J76" s="5" t="str">
        <f>'ÖĞR.ELM.SIN.PROG (2)'!J65</f>
        <v xml:space="preserve"> </v>
      </c>
      <c r="K76" t="str">
        <f t="shared" si="24"/>
        <v>66Öğr. Gör. Tuğba Cansu TOPALLI</v>
      </c>
    </row>
    <row r="77" spans="1:11" ht="14.25" thickTop="1" thickBot="1">
      <c r="A77" t="str">
        <f>COUNTIF($J$8:J77,J77)+15&amp;J77</f>
        <v>16Öğr. Gör. Tuğba Cansu TOPALLI</v>
      </c>
      <c r="B77" t="str">
        <f>COUNTIF($I$8:I77,I77)&amp;I77</f>
        <v>3Öğr. Gör. Ömer YILMAZ</v>
      </c>
      <c r="C77" s="5" t="str">
        <f>'SOSYAL GÜVENLİK'!B15</f>
        <v>SGP103</v>
      </c>
      <c r="D77" s="5" t="str">
        <f>'SOSYAL GÜVENLİK'!C15</f>
        <v>Genel İşletme</v>
      </c>
      <c r="E77" s="19">
        <f>'SOSYAL GÜVENLİK'!D15</f>
        <v>44985</v>
      </c>
      <c r="F77" s="181">
        <f>'SOSYAL GÜVENLİK'!E15</f>
        <v>0.375</v>
      </c>
      <c r="G77" s="5" t="str">
        <f>'SOSYAL GÜVENLİK'!F15</f>
        <v>A-202</v>
      </c>
      <c r="H77" s="5">
        <f>'SOSYAL GÜVENLİK'!G15</f>
        <v>0</v>
      </c>
      <c r="I77" s="5" t="str">
        <f>'SOSYAL GÜVENLİK'!H15</f>
        <v>Öğr. Gör. Ömer YILMAZ</v>
      </c>
      <c r="J77" s="5" t="str">
        <f>'ÖĞR.ELM.SIN.PROG (2)'!J66</f>
        <v>Öğr. Gör. Tuğba Cansu TOPALLI</v>
      </c>
      <c r="K77" t="str">
        <f t="shared" si="24"/>
        <v>67Öğr. Gör. Tuğba Cansu TOPALLI</v>
      </c>
    </row>
    <row r="78" spans="1:11" ht="14.25" thickTop="1" thickBot="1">
      <c r="A78" t="str">
        <f>COUNTIF($J$8:J78,J78)+15&amp;J78</f>
        <v xml:space="preserve">33 </v>
      </c>
      <c r="B78" t="str">
        <f>COUNTIF($I$8:I78,I78)&amp;I78</f>
        <v>1Öğr. Gör. Turgay YAVUZARSLAN</v>
      </c>
      <c r="C78" s="5" t="str">
        <f>'SOSYAL GÜVENLİK'!B12</f>
        <v>SGP105</v>
      </c>
      <c r="D78" s="5" t="str">
        <f>'SOSYAL GÜVENLİK'!C12</f>
        <v>Genel Muhasebe I</v>
      </c>
      <c r="E78" s="19">
        <f>'SOSYAL GÜVENLİK'!D12</f>
        <v>44963</v>
      </c>
      <c r="F78" s="181">
        <f>'SOSYAL GÜVENLİK'!E12</f>
        <v>0.375</v>
      </c>
      <c r="G78" s="5" t="str">
        <f>'SOSYAL GÜVENLİK'!F12</f>
        <v>A-202</v>
      </c>
      <c r="H78" s="5">
        <f>'SOSYAL GÜVENLİK'!G12</f>
        <v>109</v>
      </c>
      <c r="I78" s="5" t="str">
        <f>'SOSYAL GÜVENLİK'!H12</f>
        <v>Öğr. Gör. Turgay YAVUZARSLAN</v>
      </c>
      <c r="J78" s="5" t="str">
        <f>'ÖĞR.ELM.SIN.PROG (2)'!J67</f>
        <v xml:space="preserve"> </v>
      </c>
      <c r="K78" t="str">
        <f t="shared" si="24"/>
        <v>68Öğr. Gör. Tuğba Cansu TOPALLI</v>
      </c>
    </row>
    <row r="79" spans="1:11" ht="14.25" thickTop="1" thickBot="1">
      <c r="A79" t="str">
        <f>COUNTIF($J$8:J79,J79)+15&amp;J79</f>
        <v xml:space="preserve">34 </v>
      </c>
      <c r="B79" t="str">
        <f>COUNTIF($I$8:I79,I79)&amp;I79</f>
        <v>3Öğr. Gör. Seval ŞENGEZER</v>
      </c>
      <c r="C79" s="5" t="str">
        <f>'SOSYAL GÜVENLİK'!B14</f>
        <v>SGP107</v>
      </c>
      <c r="D79" s="5" t="str">
        <f>'SOSYAL GÜVENLİK'!C14</f>
        <v>Mikro İktisat</v>
      </c>
      <c r="E79" s="19">
        <f>'SOSYAL GÜVENLİK'!D14</f>
        <v>44960</v>
      </c>
      <c r="F79" s="181">
        <f>'SOSYAL GÜVENLİK'!E14</f>
        <v>0.375</v>
      </c>
      <c r="G79" s="5">
        <f>'SOSYAL GÜVENLİK'!F14</f>
        <v>0</v>
      </c>
      <c r="H79" s="5">
        <f>'SOSYAL GÜVENLİK'!G14</f>
        <v>0</v>
      </c>
      <c r="I79" s="5" t="str">
        <f>'SOSYAL GÜVENLİK'!H14</f>
        <v>Öğr. Gör. Seval ŞENGEZER</v>
      </c>
      <c r="J79" s="5" t="str">
        <f>'ÖĞR.ELM.SIN.PROG (2)'!J68</f>
        <v xml:space="preserve"> </v>
      </c>
      <c r="K79" t="str">
        <f t="shared" si="24"/>
        <v>69Öğr. Gör. Tuğba Cansu TOPALLI</v>
      </c>
    </row>
    <row r="80" spans="1:11" ht="14.25" thickTop="1" thickBot="1">
      <c r="A80" t="str">
        <f>COUNTIF($J$8:J80,J80)+15&amp;J80</f>
        <v xml:space="preserve">35 </v>
      </c>
      <c r="B80" t="str">
        <f>COUNTIF($I$8:I80,I80)&amp;I80</f>
        <v>1Dr. Öğretim Üyesi EVREN ERGÜN</v>
      </c>
      <c r="C80" s="5" t="str">
        <f>'SOSYAL GÜVENLİK'!B16</f>
        <v>SGP109</v>
      </c>
      <c r="D80" s="5" t="str">
        <f>'SOSYAL GÜVENLİK'!C16</f>
        <v>Mesleki Matematik</v>
      </c>
      <c r="E80" s="19">
        <f>'SOSYAL GÜVENLİK'!D16</f>
        <v>44959</v>
      </c>
      <c r="F80" s="181">
        <f>'SOSYAL GÜVENLİK'!E16</f>
        <v>0.375</v>
      </c>
      <c r="G80" s="5">
        <f>'SOSYAL GÜVENLİK'!F16</f>
        <v>0</v>
      </c>
      <c r="H80" s="5">
        <f>'SOSYAL GÜVENLİK'!G16</f>
        <v>0</v>
      </c>
      <c r="I80" s="5" t="str">
        <f>'SOSYAL GÜVENLİK'!H16</f>
        <v>Dr. Öğretim Üyesi EVREN ERGÜN</v>
      </c>
      <c r="J80" s="5" t="str">
        <f>'ÖĞR.ELM.SIN.PROG (2)'!J69</f>
        <v xml:space="preserve"> </v>
      </c>
      <c r="K80" t="str">
        <f t="shared" si="24"/>
        <v>70Öğr. Gör. Tuğba Cansu TOPALLI</v>
      </c>
    </row>
    <row r="81" spans="1:11" ht="14.25" thickTop="1" thickBot="1">
      <c r="A81" t="str">
        <f>COUNTIF($J$8:J81,J81)+15&amp;J81</f>
        <v xml:space="preserve">36 </v>
      </c>
      <c r="B81" t="str">
        <f>COUNTIF($I$8:I81,I81)&amp;I81</f>
        <v>2Öğr. Gör. Muharrem Selçuk ÖZKAN</v>
      </c>
      <c r="C81" s="5" t="str">
        <f>'SOSYAL GÜVENLİK'!B17</f>
        <v>SGP111</v>
      </c>
      <c r="D81" s="5" t="str">
        <f>'SOSYAL GÜVENLİK'!C17</f>
        <v>Temel Hukuk</v>
      </c>
      <c r="E81" s="19">
        <f>'SOSYAL GÜVENLİK'!D17</f>
        <v>44986</v>
      </c>
      <c r="F81" s="181">
        <f>'SOSYAL GÜVENLİK'!E17</f>
        <v>0.375</v>
      </c>
      <c r="G81" s="5" t="str">
        <f>'SOSYAL GÜVENLİK'!F17</f>
        <v>A-202</v>
      </c>
      <c r="H81" s="5">
        <f>'SOSYAL GÜVENLİK'!G17</f>
        <v>0</v>
      </c>
      <c r="I81" s="5" t="str">
        <f>'SOSYAL GÜVENLİK'!H17</f>
        <v>Öğr. Gör. Muharrem Selçuk ÖZKAN</v>
      </c>
      <c r="J81" s="5" t="str">
        <f>'ÖĞR.ELM.SIN.PROG (2)'!J70</f>
        <v xml:space="preserve"> </v>
      </c>
      <c r="K81" t="str">
        <f t="shared" si="24"/>
        <v>71Öğr. Gör. Tuğba Cansu TOPALLI</v>
      </c>
    </row>
    <row r="82" spans="1:11" ht="14.25" thickTop="1" thickBot="1">
      <c r="A82" t="str">
        <f>COUNTIF($J$8:J82,J82)+15&amp;J82</f>
        <v xml:space="preserve">37 </v>
      </c>
      <c r="B82" t="str">
        <f>COUNTIF($I$8:I82,I82)&amp;I82</f>
        <v>1Öğr. Gör. Serkan VARAN</v>
      </c>
      <c r="C82" s="5" t="str">
        <f>'SOSYAL GÜVENLİK'!B13</f>
        <v>SGP113</v>
      </c>
      <c r="D82" s="5" t="str">
        <f>'SOSYAL GÜVENLİK'!C13</f>
        <v>Ofis Programları I</v>
      </c>
      <c r="E82" s="19">
        <f>'SOSYAL GÜVENLİK'!D13</f>
        <v>44984</v>
      </c>
      <c r="F82" s="181">
        <f>'SOSYAL GÜVENLİK'!E13</f>
        <v>0.41666666666666669</v>
      </c>
      <c r="G82" s="5" t="str">
        <f>'SOSYAL GÜVENLİK'!F13</f>
        <v>A-202</v>
      </c>
      <c r="H82" s="5">
        <f>'SOSYAL GÜVENLİK'!G13</f>
        <v>0</v>
      </c>
      <c r="I82" s="5" t="str">
        <f>'SOSYAL GÜVENLİK'!H13</f>
        <v>Öğr. Gör. Serkan VARAN</v>
      </c>
      <c r="J82" s="5" t="str">
        <f>'ÖĞR.ELM.SIN.PROG (2)'!J71</f>
        <v xml:space="preserve"> </v>
      </c>
      <c r="K82" t="str">
        <f t="shared" si="24"/>
        <v>72Öğr. Gör. Tuğba Cansu TOPALLI</v>
      </c>
    </row>
    <row r="83" spans="1:11" ht="13.5" thickTop="1">
      <c r="A83" t="str">
        <f>COUNTIF($J$8:J83,J83)+15&amp;J83</f>
        <v xml:space="preserve">38 </v>
      </c>
      <c r="B83" t="str">
        <f>COUNTIF($I$8:I83,I83)&amp;I83</f>
        <v>3Öğr. Gör. Mürsel KAN</v>
      </c>
      <c r="C83" s="5" t="str">
        <f>'SOSYAL GÜVENLİK'!B18</f>
        <v>SGP115</v>
      </c>
      <c r="D83" s="5" t="str">
        <f>'SOSYAL GÜVENLİK'!C18</f>
        <v>İletişim</v>
      </c>
      <c r="E83" s="19">
        <f>'SOSYAL GÜVENLİK'!D18</f>
        <v>44986</v>
      </c>
      <c r="F83" s="181">
        <f>'SOSYAL GÜVENLİK'!E18</f>
        <v>0.45833333333333331</v>
      </c>
      <c r="G83" s="5" t="str">
        <f>'SOSYAL GÜVENLİK'!F18</f>
        <v>A-202</v>
      </c>
      <c r="H83" s="5">
        <f>'SOSYAL GÜVENLİK'!G18</f>
        <v>0</v>
      </c>
      <c r="I83" s="5" t="str">
        <f>'SOSYAL GÜVENLİK'!H18</f>
        <v>Öğr. Gör. Mürsel KAN</v>
      </c>
      <c r="J83" s="5" t="str">
        <f>'ÖĞR.ELM.SIN.PROG (2)'!J72</f>
        <v xml:space="preserve"> </v>
      </c>
      <c r="K83" t="str">
        <f t="shared" si="24"/>
        <v>73Öğr. Gör. Tuğba Cansu TOPALLI</v>
      </c>
    </row>
    <row r="84" spans="1:11" ht="25.5">
      <c r="A84" t="str">
        <f>COUNTIF($J$8:J84,J84)+15&amp;J84</f>
        <v>16</v>
      </c>
      <c r="B84" t="str">
        <f>COUNTIF($I$8:I84,I84)&amp;I84</f>
        <v>0</v>
      </c>
      <c r="C84" s="7" t="s">
        <v>15</v>
      </c>
      <c r="D84" s="10" t="s">
        <v>16</v>
      </c>
      <c r="E84" s="432"/>
      <c r="F84" s="433"/>
      <c r="G84" s="433"/>
      <c r="H84" s="433"/>
      <c r="I84" s="433"/>
      <c r="J84" s="433"/>
      <c r="K84" t="str">
        <f t="shared" si="24"/>
        <v>74Öğr. Gör. Tuğba Cansu TOPALLI</v>
      </c>
    </row>
    <row r="85" spans="1:11">
      <c r="A85" t="str">
        <f>COUNTIF($J$8:J85,J85)+15&amp;J85</f>
        <v>16</v>
      </c>
      <c r="B85" t="str">
        <f>COUNTIF($I$8:I85,I85)&amp;I85</f>
        <v>0</v>
      </c>
      <c r="C85" s="7" t="s">
        <v>18</v>
      </c>
      <c r="D85" s="10" t="s">
        <v>19</v>
      </c>
      <c r="E85" s="434"/>
      <c r="F85" s="435"/>
      <c r="G85" s="435"/>
      <c r="H85" s="435"/>
      <c r="I85" s="435"/>
      <c r="J85" s="435"/>
      <c r="K85" t="str">
        <f t="shared" si="24"/>
        <v>75Öğr. Gör. Tuğba Cansu TOPALLI</v>
      </c>
    </row>
    <row r="86" spans="1:11">
      <c r="A86" t="str">
        <f>COUNTIF($J$8:J86,J86)+15&amp;J86</f>
        <v>16</v>
      </c>
      <c r="B86" t="str">
        <f>COUNTIF($I$8:I86,I86)&amp;I86</f>
        <v>0</v>
      </c>
      <c r="C86" s="7" t="s">
        <v>20</v>
      </c>
      <c r="D86" s="8" t="s">
        <v>21</v>
      </c>
      <c r="E86" s="436"/>
      <c r="F86" s="437"/>
      <c r="G86" s="437"/>
      <c r="H86" s="437"/>
      <c r="I86" s="437"/>
      <c r="J86" s="437"/>
      <c r="K86" t="str">
        <f t="shared" si="24"/>
        <v>76Öğr. Gör. Tuğba Cansu TOPALLI</v>
      </c>
    </row>
    <row r="87" spans="1:11" ht="13.5">
      <c r="A87" t="str">
        <f>COUNTIF($J$8:J87,J87)+15&amp;J87</f>
        <v>16</v>
      </c>
      <c r="B87" t="str">
        <f>COUNTIF($I$8:I87,I87)&amp;I87</f>
        <v>0</v>
      </c>
      <c r="C87" s="7"/>
      <c r="D87" s="8"/>
      <c r="E87" s="20"/>
      <c r="F87" s="182"/>
      <c r="G87" s="9"/>
      <c r="H87" s="9"/>
      <c r="I87" s="9"/>
      <c r="J87" s="9"/>
      <c r="K87" t="str">
        <f t="shared" si="24"/>
        <v>77Öğr. Gör. Tuğba Cansu TOPALLI</v>
      </c>
    </row>
    <row r="88" spans="1:11" ht="14.25" thickBot="1">
      <c r="A88" t="str">
        <f>COUNTIF($J$8:J88,J88)+15&amp;J88</f>
        <v>16</v>
      </c>
      <c r="B88" t="str">
        <f>COUNTIF($I$8:I88,I88)&amp;I88</f>
        <v>0</v>
      </c>
      <c r="C88" s="12"/>
      <c r="D88" s="13"/>
      <c r="E88" s="21"/>
      <c r="F88" s="183"/>
      <c r="G88" s="14"/>
      <c r="H88" s="14"/>
      <c r="I88" s="14"/>
      <c r="J88" s="14"/>
      <c r="K88" t="str">
        <f t="shared" si="24"/>
        <v>78Öğr. Gör. Tuğba Cansu TOPALLI</v>
      </c>
    </row>
    <row r="89" spans="1:11" ht="13.5" thickTop="1">
      <c r="A89" t="str">
        <f>COUNTIF($J$8:J89,J89)+15&amp;J89</f>
        <v>16</v>
      </c>
      <c r="B89" t="str">
        <f>COUNTIF($I$8:I89,I89)&amp;I89</f>
        <v>0</v>
      </c>
      <c r="C89" s="1"/>
      <c r="D89" s="1"/>
      <c r="E89" s="31"/>
      <c r="F89" s="180"/>
      <c r="G89" s="2"/>
      <c r="H89" s="2"/>
      <c r="I89" s="2"/>
      <c r="J89" s="2"/>
      <c r="K89" t="str">
        <f t="shared" si="24"/>
        <v>79Öğr. Gör. Tuğba Cansu TOPALLI</v>
      </c>
    </row>
    <row r="90" spans="1:11" ht="13.5" thickBot="1">
      <c r="A90" t="str">
        <f>COUNTIF($J$8:J90,J90)+15&amp;J90</f>
        <v>16</v>
      </c>
      <c r="B90" t="str">
        <f>COUNTIF($I$8:I90,I90)&amp;I90</f>
        <v>0</v>
      </c>
      <c r="C90" s="438" t="s">
        <v>5</v>
      </c>
      <c r="D90" s="438"/>
      <c r="E90" s="438"/>
      <c r="F90" s="438"/>
      <c r="G90" s="438"/>
      <c r="H90" s="438"/>
      <c r="I90" s="438"/>
      <c r="J90" s="438"/>
      <c r="K90" t="str">
        <f t="shared" ref="K90:K153" si="32">ROW()-10&amp;$O$4</f>
        <v>80Öğr. Gör. Tuğba Cansu TOPALLI</v>
      </c>
    </row>
    <row r="91" spans="1:11" ht="15" thickTop="1" thickBot="1">
      <c r="A91" t="str">
        <f>COUNTIF($J$8:J91,J91)+15&amp;J91</f>
        <v>20ÖĞR. SAYISI</v>
      </c>
      <c r="B91" t="str">
        <f>COUNTIF($I$8:I91,I91)&amp;I91</f>
        <v>0</v>
      </c>
      <c r="C91" s="3" t="s">
        <v>24</v>
      </c>
      <c r="D91" s="3" t="s">
        <v>0</v>
      </c>
      <c r="E91" s="17" t="s">
        <v>6</v>
      </c>
      <c r="F91" s="22" t="s">
        <v>1</v>
      </c>
      <c r="G91" s="4" t="s">
        <v>2</v>
      </c>
      <c r="H91" s="4" t="s">
        <v>25</v>
      </c>
      <c r="I91" s="4"/>
      <c r="J91" s="4" t="s">
        <v>25</v>
      </c>
      <c r="K91" t="str">
        <f t="shared" si="32"/>
        <v>81Öğr. Gör. Tuğba Cansu TOPALLI</v>
      </c>
    </row>
    <row r="92" spans="1:11" ht="14.25" thickTop="1" thickBot="1">
      <c r="A92" t="str">
        <f>COUNTIF($J$8:J92,J92)+15&amp;J92</f>
        <v>17Öğr. Gör. Tuğba Cansu TOPALLI</v>
      </c>
      <c r="B92" t="str">
        <f>COUNTIF($I$8:I92,I92)&amp;I92</f>
        <v>1Öğr. Gör. Abdulkadir ERYILMAZ</v>
      </c>
      <c r="C92" s="15" t="str">
        <f>'SOSYAL GÜVENLİK'!B22</f>
        <v>SGP201</v>
      </c>
      <c r="D92" s="15" t="str">
        <f>'SOSYAL GÜVENLİK'!C22</f>
        <v>Paket Programlar</v>
      </c>
      <c r="E92" s="19">
        <f>'SOSYAL GÜVENLİK'!D22</f>
        <v>44984</v>
      </c>
      <c r="F92" s="181">
        <f>'SOSYAL GÜVENLİK'!E22</f>
        <v>0.54166666666666663</v>
      </c>
      <c r="G92" s="15" t="str">
        <f>'SOSYAL GÜVENLİK'!F22</f>
        <v>A-202</v>
      </c>
      <c r="H92" s="15">
        <f>'SOSYAL GÜVENLİK'!G22</f>
        <v>0</v>
      </c>
      <c r="I92" s="15" t="str">
        <f>'SOSYAL GÜVENLİK'!H22</f>
        <v>Öğr. Gör. Abdulkadir ERYILMAZ</v>
      </c>
      <c r="J92" s="5" t="str">
        <f>'ÖĞR.ELM.SIN.PROG (2)'!J81</f>
        <v>Öğr. Gör. Tuğba Cansu TOPALLI</v>
      </c>
      <c r="K92" t="str">
        <f t="shared" si="32"/>
        <v>82Öğr. Gör. Tuğba Cansu TOPALLI</v>
      </c>
    </row>
    <row r="93" spans="1:11" ht="14.25" thickTop="1" thickBot="1">
      <c r="A93" t="str">
        <f>COUNTIF($J$8:J93,J93)+15&amp;J93</f>
        <v xml:space="preserve">39 </v>
      </c>
      <c r="B93" t="str">
        <f>COUNTIF($I$8:I93,I93)&amp;I93</f>
        <v>3Öğr. Gör. Muharrem Selçuk ÖZKAN</v>
      </c>
      <c r="C93" s="15" t="str">
        <f>'SOSYAL GÜVENLİK'!B28</f>
        <v>SGP203</v>
      </c>
      <c r="D93" s="15" t="str">
        <f>'SOSYAL GÜVENLİK'!C28</f>
        <v>Sosyal Güvenlik Hukuku I</v>
      </c>
      <c r="E93" s="19">
        <f>'SOSYAL GÜVENLİK'!D28</f>
        <v>44986</v>
      </c>
      <c r="F93" s="181">
        <f>'SOSYAL GÜVENLİK'!E28</f>
        <v>0.66666666666666663</v>
      </c>
      <c r="G93" s="15" t="str">
        <f>'SOSYAL GÜVENLİK'!F28</f>
        <v>A-202</v>
      </c>
      <c r="H93" s="15">
        <f>'SOSYAL GÜVENLİK'!G28</f>
        <v>0</v>
      </c>
      <c r="I93" s="15" t="str">
        <f>'SOSYAL GÜVENLİK'!H28</f>
        <v>Öğr. Gör. Muharrem Selçuk ÖZKAN</v>
      </c>
      <c r="J93" s="5" t="str">
        <f>'ÖĞR.ELM.SIN.PROG (2)'!J82</f>
        <v xml:space="preserve"> </v>
      </c>
      <c r="K93" t="str">
        <f t="shared" si="32"/>
        <v>83Öğr. Gör. Tuğba Cansu TOPALLI</v>
      </c>
    </row>
    <row r="94" spans="1:11" ht="14.25" thickTop="1" thickBot="1">
      <c r="A94" t="str">
        <f>COUNTIF($J$8:J94,J94)+15&amp;J94</f>
        <v xml:space="preserve">40 </v>
      </c>
      <c r="B94" t="str">
        <f>COUNTIF($I$8:I94,I94)&amp;I94</f>
        <v>4Öğr. Gör. Muharrem Selçuk ÖZKAN</v>
      </c>
      <c r="C94" s="15" t="str">
        <f>'SOSYAL GÜVENLİK'!B23</f>
        <v>SGP205</v>
      </c>
      <c r="D94" s="15" t="str">
        <f>'SOSYAL GÜVENLİK'!C23</f>
        <v>İş Hukuku</v>
      </c>
      <c r="E94" s="19">
        <f>'SOSYAL GÜVENLİK'!D23</f>
        <v>44984</v>
      </c>
      <c r="F94" s="181">
        <f>'SOSYAL GÜVENLİK'!E23</f>
        <v>0.66666666666666663</v>
      </c>
      <c r="G94" s="15" t="str">
        <f>'SOSYAL GÜVENLİK'!F23</f>
        <v>A-202</v>
      </c>
      <c r="H94" s="15">
        <f>'SOSYAL GÜVENLİK'!G23</f>
        <v>0</v>
      </c>
      <c r="I94" s="15" t="str">
        <f>'SOSYAL GÜVENLİK'!H23</f>
        <v>Öğr. Gör. Muharrem Selçuk ÖZKAN</v>
      </c>
      <c r="J94" s="5" t="str">
        <f>'ÖĞR.ELM.SIN.PROG (2)'!J83</f>
        <v xml:space="preserve"> </v>
      </c>
      <c r="K94" t="str">
        <f t="shared" si="32"/>
        <v>84Öğr. Gör. Tuğba Cansu TOPALLI</v>
      </c>
    </row>
    <row r="95" spans="1:11" ht="14.25" thickTop="1" thickBot="1">
      <c r="A95" t="e">
        <f>COUNTIF($J$8:J95,J95)+15&amp;J95</f>
        <v>#REF!</v>
      </c>
      <c r="B95" t="e">
        <f>COUNTIF($I$8:I95,I95)&amp;I95</f>
        <v>#REF!</v>
      </c>
      <c r="C95" s="15" t="e">
        <f>'SOSYAL GÜVENLİK'!#REF!</f>
        <v>#REF!</v>
      </c>
      <c r="D95" s="15" t="e">
        <f>'SOSYAL GÜVENLİK'!#REF!</f>
        <v>#REF!</v>
      </c>
      <c r="E95" s="19" t="e">
        <f>'SOSYAL GÜVENLİK'!#REF!</f>
        <v>#REF!</v>
      </c>
      <c r="F95" s="181" t="e">
        <f>'SOSYAL GÜVENLİK'!#REF!</f>
        <v>#REF!</v>
      </c>
      <c r="G95" s="15" t="e">
        <f>'SOSYAL GÜVENLİK'!#REF!</f>
        <v>#REF!</v>
      </c>
      <c r="H95" s="15" t="e">
        <f>'SOSYAL GÜVENLİK'!#REF!</f>
        <v>#REF!</v>
      </c>
      <c r="I95" s="15" t="e">
        <f>'SOSYAL GÜVENLİK'!#REF!</f>
        <v>#REF!</v>
      </c>
      <c r="J95" s="5" t="e">
        <f>'ÖĞR.ELM.SIN.PROG (2)'!J84</f>
        <v>#REF!</v>
      </c>
      <c r="K95" t="str">
        <f t="shared" si="32"/>
        <v>85Öğr. Gör. Tuğba Cansu TOPALLI</v>
      </c>
    </row>
    <row r="96" spans="1:11" ht="14.25" thickTop="1" thickBot="1">
      <c r="A96" t="str">
        <f>COUNTIF($J$8:J96,J96)+15&amp;J96</f>
        <v xml:space="preserve">41 </v>
      </c>
      <c r="B96" t="str">
        <f>COUNTIF($I$8:I96,I96)&amp;I96</f>
        <v>2Öğr. Gör. Elif ATAMAN</v>
      </c>
      <c r="C96" s="15" t="str">
        <f>'SOSYAL GÜVENLİK'!B26</f>
        <v>SGP209</v>
      </c>
      <c r="D96" s="15" t="str">
        <f>'SOSYAL GÜVENLİK'!C26</f>
        <v>Sigortacılık</v>
      </c>
      <c r="E96" s="19">
        <f>'SOSYAL GÜVENLİK'!D26</f>
        <v>44986</v>
      </c>
      <c r="F96" s="181">
        <f>'SOSYAL GÜVENLİK'!E26</f>
        <v>0.54166666666666663</v>
      </c>
      <c r="G96" s="15" t="str">
        <f>'SOSYAL GÜVENLİK'!F26</f>
        <v>A-202</v>
      </c>
      <c r="H96" s="15">
        <f>'SOSYAL GÜVENLİK'!G26</f>
        <v>0</v>
      </c>
      <c r="I96" s="15" t="str">
        <f>'SOSYAL GÜVENLİK'!H26</f>
        <v>Öğr. Gör. Elif ATAMAN</v>
      </c>
      <c r="J96" s="5" t="str">
        <f>'ÖĞR.ELM.SIN.PROG (2)'!J85</f>
        <v xml:space="preserve"> </v>
      </c>
      <c r="K96" t="str">
        <f t="shared" si="32"/>
        <v>86Öğr. Gör. Tuğba Cansu TOPALLI</v>
      </c>
    </row>
    <row r="97" spans="1:11" ht="14.25" thickTop="1" thickBot="1">
      <c r="A97" t="str">
        <f>COUNTIF($J$8:J97,J97)+15&amp;J97</f>
        <v xml:space="preserve">42 </v>
      </c>
      <c r="B97" t="str">
        <f>COUNTIF($I$8:I97,I97)&amp;I97</f>
        <v>2Öğr. Gör. Mustafa SOLMAZ</v>
      </c>
      <c r="C97" s="15" t="str">
        <f>'SOSYAL GÜVENLİK'!B25</f>
        <v>SGP211</v>
      </c>
      <c r="D97" s="15" t="str">
        <f>'SOSYAL GÜVENLİK'!C25</f>
        <v>Sigorta Hukuku</v>
      </c>
      <c r="E97" s="19">
        <f>'SOSYAL GÜVENLİK'!D25</f>
        <v>44985</v>
      </c>
      <c r="F97" s="181">
        <f>'SOSYAL GÜVENLİK'!E25</f>
        <v>0.66666666666666663</v>
      </c>
      <c r="G97" s="15" t="str">
        <f>'SOSYAL GÜVENLİK'!F25</f>
        <v>A-202</v>
      </c>
      <c r="H97" s="15">
        <f>'SOSYAL GÜVENLİK'!G25</f>
        <v>0</v>
      </c>
      <c r="I97" s="15" t="str">
        <f>'SOSYAL GÜVENLİK'!H25</f>
        <v>Öğr. Gör. Mustafa SOLMAZ</v>
      </c>
      <c r="J97" s="5" t="str">
        <f>'ÖĞR.ELM.SIN.PROG (2)'!J86</f>
        <v xml:space="preserve"> </v>
      </c>
      <c r="K97" t="str">
        <f t="shared" si="32"/>
        <v>87Öğr. Gör. Tuğba Cansu TOPALLI</v>
      </c>
    </row>
    <row r="98" spans="1:11" ht="14.25" thickTop="1" thickBot="1">
      <c r="A98" t="str">
        <f>COUNTIF($J$8:J98,J98)+15&amp;J98</f>
        <v xml:space="preserve">43 </v>
      </c>
      <c r="B98" t="str">
        <f>COUNTIF($I$8:I98,I98)&amp;I98</f>
        <v>4Öğr. Gör. Mürsel KAN</v>
      </c>
      <c r="C98" s="15" t="str">
        <f>'SOSYAL GÜVENLİK'!B27</f>
        <v>SGP213</v>
      </c>
      <c r="D98" s="15" t="str">
        <f>'SOSYAL GÜVENLİK'!C27</f>
        <v>Halkla İlişkiler</v>
      </c>
      <c r="E98" s="19">
        <f>'SOSYAL GÜVENLİK'!D27</f>
        <v>44986</v>
      </c>
      <c r="F98" s="181">
        <f>'SOSYAL GÜVENLİK'!E27</f>
        <v>0.625</v>
      </c>
      <c r="G98" s="15" t="str">
        <f>'SOSYAL GÜVENLİK'!F27</f>
        <v>A-202</v>
      </c>
      <c r="H98" s="15">
        <f>'SOSYAL GÜVENLİK'!G27</f>
        <v>0</v>
      </c>
      <c r="I98" s="15" t="str">
        <f>'SOSYAL GÜVENLİK'!H27</f>
        <v>Öğr. Gör. Mürsel KAN</v>
      </c>
      <c r="J98" s="5" t="str">
        <f>'ÖĞR.ELM.SIN.PROG (2)'!J87</f>
        <v xml:space="preserve"> </v>
      </c>
      <c r="K98" t="str">
        <f t="shared" si="32"/>
        <v>88Öğr. Gör. Tuğba Cansu TOPALLI</v>
      </c>
    </row>
    <row r="99" spans="1:11" ht="14.25" thickTop="1" thickBot="1">
      <c r="A99" t="e">
        <f>COUNTIF($J$8:J99,J99)+15&amp;J99</f>
        <v>#REF!</v>
      </c>
      <c r="B99" t="e">
        <f>COUNTIF($I$8:I99,I99)&amp;I99</f>
        <v>#REF!</v>
      </c>
      <c r="C99" s="15" t="e">
        <f>'SOSYAL GÜVENLİK'!#REF!</f>
        <v>#REF!</v>
      </c>
      <c r="D99" s="15" t="e">
        <f>'SOSYAL GÜVENLİK'!#REF!</f>
        <v>#REF!</v>
      </c>
      <c r="E99" s="19" t="e">
        <f>'SOSYAL GÜVENLİK'!#REF!</f>
        <v>#REF!</v>
      </c>
      <c r="F99" s="181" t="e">
        <f>'SOSYAL GÜVENLİK'!#REF!</f>
        <v>#REF!</v>
      </c>
      <c r="G99" s="15" t="e">
        <f>'SOSYAL GÜVENLİK'!#REF!</f>
        <v>#REF!</v>
      </c>
      <c r="H99" s="15" t="e">
        <f>'SOSYAL GÜVENLİK'!#REF!</f>
        <v>#REF!</v>
      </c>
      <c r="I99" s="15" t="e">
        <f>'SOSYAL GÜVENLİK'!#REF!</f>
        <v>#REF!</v>
      </c>
      <c r="J99" s="5" t="e">
        <f>'ÖĞR.ELM.SIN.PROG (2)'!J88</f>
        <v>#REF!</v>
      </c>
      <c r="K99" t="str">
        <f t="shared" si="32"/>
        <v>89Öğr. Gör. Tuğba Cansu TOPALLI</v>
      </c>
    </row>
    <row r="100" spans="1:11" ht="14.25" thickTop="1" thickBot="1">
      <c r="A100" t="str">
        <f>COUNTIF($J$8:J100,J100)+15&amp;J100</f>
        <v xml:space="preserve">44 </v>
      </c>
      <c r="B100" t="str">
        <f>COUNTIF($I$8:I100,I100)&amp;I100</f>
        <v>3Öğr. Gör. Mustafa SOLMAZ</v>
      </c>
      <c r="C100" s="15" t="str">
        <f>'SOSYAL GÜVENLİK'!B24</f>
        <v>SGP217</v>
      </c>
      <c r="D100" s="15" t="str">
        <f>'SOSYAL GÜVENLİK'!C24</f>
        <v>Vergi Hukuku</v>
      </c>
      <c r="E100" s="19">
        <f>'SOSYAL GÜVENLİK'!D24</f>
        <v>44985</v>
      </c>
      <c r="F100" s="181">
        <f>'SOSYAL GÜVENLİK'!E24</f>
        <v>0.54166666666666663</v>
      </c>
      <c r="G100" s="15" t="str">
        <f>'SOSYAL GÜVENLİK'!F24</f>
        <v>A-202</v>
      </c>
      <c r="H100" s="15">
        <f>'SOSYAL GÜVENLİK'!G24</f>
        <v>0</v>
      </c>
      <c r="I100" s="15" t="str">
        <f>'SOSYAL GÜVENLİK'!H24</f>
        <v>Öğr. Gör. Mustafa SOLMAZ</v>
      </c>
      <c r="J100" s="5" t="str">
        <f>'ÖĞR.ELM.SIN.PROG (2)'!J89</f>
        <v xml:space="preserve"> </v>
      </c>
      <c r="K100" t="str">
        <f t="shared" si="32"/>
        <v>90Öğr. Gör. Tuğba Cansu TOPALLI</v>
      </c>
    </row>
    <row r="101" spans="1:11" ht="14.25" thickTop="1" thickBot="1">
      <c r="A101" t="str">
        <f>COUNTIF($J$8:J101,J101)+15&amp;J101</f>
        <v xml:space="preserve">45 </v>
      </c>
      <c r="B101" t="str">
        <f>COUNTIF($I$8:I101,I101)&amp;I101</f>
        <v>3Öğr. Gör. Dr. Azize Zehra ÇELENLİ BAŞARAN</v>
      </c>
      <c r="C101" s="15" t="str">
        <f>'SOSYAL GÜVENLİK'!B29</f>
        <v>SGP219</v>
      </c>
      <c r="D101" s="15" t="str">
        <f>'SOSYAL GÜVENLİK'!C29</f>
        <v>Finansal Yatırım Araçları</v>
      </c>
      <c r="E101" s="19">
        <f>'SOSYAL GÜVENLİK'!D29</f>
        <v>44959</v>
      </c>
      <c r="F101" s="181">
        <f>'SOSYAL GÜVENLİK'!E29</f>
        <v>0.54166666666666663</v>
      </c>
      <c r="G101" s="15">
        <f>'SOSYAL GÜVENLİK'!F29</f>
        <v>0</v>
      </c>
      <c r="H101" s="15">
        <f>'SOSYAL GÜVENLİK'!G29</f>
        <v>76</v>
      </c>
      <c r="I101" s="15" t="str">
        <f>'SOSYAL GÜVENLİK'!H29</f>
        <v>Öğr. Gör. Dr. Azize Zehra ÇELENLİ BAŞARAN</v>
      </c>
      <c r="J101" s="5" t="str">
        <f>'ÖĞR.ELM.SIN.PROG (2)'!J90</f>
        <v xml:space="preserve"> </v>
      </c>
      <c r="K101" t="str">
        <f t="shared" si="32"/>
        <v>91Öğr. Gör. Tuğba Cansu TOPALLI</v>
      </c>
    </row>
    <row r="102" spans="1:11" ht="13.5" thickTop="1">
      <c r="A102" t="e">
        <f>COUNTIF($J$8:J102,J102)+15&amp;J102</f>
        <v>#REF!</v>
      </c>
      <c r="B102" t="str">
        <f>COUNTIF($I$8:I102,I102)&amp;I102</f>
        <v>2Öğr. Gör. Turgay YAVUZARSLAN</v>
      </c>
      <c r="C102" s="15" t="str">
        <f>'SOSYAL GÜVENLİK'!B30</f>
        <v>SGP215</v>
      </c>
      <c r="D102" s="15" t="str">
        <f>'SOSYAL GÜVENLİK'!C30</f>
        <v>Mali Tablolar Analizi</v>
      </c>
      <c r="E102" s="19">
        <f>'SOSYAL GÜVENLİK'!D30</f>
        <v>44987</v>
      </c>
      <c r="F102" s="181">
        <f>'SOSYAL GÜVENLİK'!E30</f>
        <v>0.54166666666666663</v>
      </c>
      <c r="G102" s="15" t="str">
        <f>'SOSYAL GÜVENLİK'!F30</f>
        <v>A-202</v>
      </c>
      <c r="H102" s="15">
        <f>'SOSYAL GÜVENLİK'!G30</f>
        <v>0</v>
      </c>
      <c r="I102" s="15" t="str">
        <f>'SOSYAL GÜVENLİK'!H30</f>
        <v>Öğr. Gör. Turgay YAVUZARSLAN</v>
      </c>
      <c r="J102" s="15" t="e">
        <f>'SOSYAL GÜVENLİK'!#REF!</f>
        <v>#REF!</v>
      </c>
      <c r="K102" t="str">
        <f t="shared" si="32"/>
        <v>92Öğr. Gör. Tuğba Cansu TOPALLI</v>
      </c>
    </row>
    <row r="103" spans="1:11" ht="13.5" thickBot="1">
      <c r="A103" t="str">
        <f>COUNTIF($J$8:J103,J103)+15&amp;J103</f>
        <v>16</v>
      </c>
      <c r="B103" t="str">
        <f>COUNTIF($I$8:I103,I103)&amp;I103</f>
        <v>0</v>
      </c>
      <c r="K103" t="str">
        <f t="shared" si="32"/>
        <v>93Öğr. Gör. Tuğba Cansu TOPALLI</v>
      </c>
    </row>
    <row r="104" spans="1:11" ht="15" thickTop="1" thickBot="1">
      <c r="A104" t="str">
        <f>COUNTIF($J$8:J104,J104)+15&amp;J104</f>
        <v>21ÖĞR. SAYISI</v>
      </c>
      <c r="B104" t="str">
        <f>COUNTIF($I$8:I104,I104)&amp;I104</f>
        <v>0</v>
      </c>
      <c r="C104" s="3" t="s">
        <v>23</v>
      </c>
      <c r="D104" s="3" t="s">
        <v>0</v>
      </c>
      <c r="E104" s="17" t="s">
        <v>8</v>
      </c>
      <c r="F104" s="22" t="s">
        <v>1</v>
      </c>
      <c r="G104" s="4" t="s">
        <v>9</v>
      </c>
      <c r="H104" s="4" t="s">
        <v>25</v>
      </c>
      <c r="I104" s="4"/>
      <c r="J104" s="4" t="s">
        <v>25</v>
      </c>
      <c r="K104" t="str">
        <f t="shared" si="32"/>
        <v>94Öğr. Gör. Tuğba Cansu TOPALLI</v>
      </c>
    </row>
    <row r="105" spans="1:11" ht="14.25" thickTop="1" thickBot="1">
      <c r="A105" t="str">
        <f>COUNTIF($J$8:J105,J105)+15&amp;J105</f>
        <v xml:space="preserve">46 </v>
      </c>
      <c r="B105" t="str">
        <f>COUNTIF($I$8:I105,I105)&amp;I105</f>
        <v>4Öğr. Gör. Mustafa SOLMAZ</v>
      </c>
      <c r="C105" s="5" t="str">
        <f>'SOSYAL GÜVENLİK II ÖĞR'!B11</f>
        <v>SGP101</v>
      </c>
      <c r="D105" s="5" t="str">
        <f>'SOSYAL GÜVENLİK II ÖĞR'!C11</f>
        <v>Sosyal Politikaya Giriş</v>
      </c>
      <c r="E105" s="19">
        <f>'SOSYAL GÜVENLİK II ÖĞR'!D11</f>
        <v>0</v>
      </c>
      <c r="F105" s="209">
        <f>'SOSYAL GÜVENLİK II ÖĞR'!E11</f>
        <v>0.70833333333333337</v>
      </c>
      <c r="G105" s="5" t="str">
        <f>'SOSYAL GÜVENLİK II ÖĞR'!F11</f>
        <v>A-202</v>
      </c>
      <c r="H105" s="37">
        <f>'SOSYAL GÜVENLİK II ÖĞR'!G11</f>
        <v>68</v>
      </c>
      <c r="I105" s="5" t="str">
        <f>'SOSYAL GÜVENLİK II ÖĞR'!H11</f>
        <v>Öğr. Gör. Mustafa SOLMAZ</v>
      </c>
      <c r="J105" s="5" t="str">
        <f>'ÖĞR.ELM.SIN.PROG (2)'!J94</f>
        <v xml:space="preserve"> </v>
      </c>
      <c r="K105" t="str">
        <f t="shared" si="32"/>
        <v>95Öğr. Gör. Tuğba Cansu TOPALLI</v>
      </c>
    </row>
    <row r="106" spans="1:11" ht="14.25" thickTop="1" thickBot="1">
      <c r="A106" t="str">
        <f>COUNTIF($J$8:J106,J106)+15&amp;J106</f>
        <v xml:space="preserve">47 </v>
      </c>
      <c r="B106" t="str">
        <f>COUNTIF($I$8:I106,I106)&amp;I106</f>
        <v>4Öğr. Gör. Ömer YILMAZ</v>
      </c>
      <c r="C106" s="5" t="str">
        <f>'SOSYAL GÜVENLİK II ÖĞR'!B15</f>
        <v>SGP103</v>
      </c>
      <c r="D106" s="5" t="str">
        <f>'SOSYAL GÜVENLİK II ÖĞR'!C15</f>
        <v>Genel İşletme</v>
      </c>
      <c r="E106" s="19">
        <f>'SOSYAL GÜVENLİK II ÖĞR'!D15</f>
        <v>0</v>
      </c>
      <c r="F106" s="209">
        <f>'SOSYAL GÜVENLİK II ÖĞR'!E15</f>
        <v>0.70833333333333337</v>
      </c>
      <c r="G106" s="5" t="str">
        <f>'SOSYAL GÜVENLİK II ÖĞR'!F15</f>
        <v>A-202</v>
      </c>
      <c r="H106" s="37">
        <f>'SOSYAL GÜVENLİK II ÖĞR'!G15</f>
        <v>62</v>
      </c>
      <c r="I106" s="5" t="str">
        <f>'SOSYAL GÜVENLİK II ÖĞR'!H15</f>
        <v>Öğr. Gör. Ömer YILMAZ</v>
      </c>
      <c r="J106" s="5" t="str">
        <f>'ÖĞR.ELM.SIN.PROG (2)'!J95</f>
        <v xml:space="preserve"> </v>
      </c>
      <c r="K106" t="str">
        <f t="shared" si="32"/>
        <v>96Öğr. Gör. Tuğba Cansu TOPALLI</v>
      </c>
    </row>
    <row r="107" spans="1:11" ht="14.25" thickTop="1" thickBot="1">
      <c r="A107" t="str">
        <f>COUNTIF($J$8:J107,J107)+15&amp;J107</f>
        <v xml:space="preserve">48 </v>
      </c>
      <c r="B107" t="str">
        <f>COUNTIF($I$8:I107,I107)&amp;I107</f>
        <v>3Öğr. Gör. Turgay YAVUZARSLAN</v>
      </c>
      <c r="C107" s="5" t="str">
        <f>'SOSYAL GÜVENLİK II ÖĞR'!B12</f>
        <v>SGP105</v>
      </c>
      <c r="D107" s="5" t="str">
        <f>'SOSYAL GÜVENLİK II ÖĞR'!C12</f>
        <v>Genel Muhasebe I</v>
      </c>
      <c r="E107" s="19">
        <f>'SOSYAL GÜVENLİK II ÖĞR'!D12</f>
        <v>0</v>
      </c>
      <c r="F107" s="209">
        <f>'SOSYAL GÜVENLİK II ÖĞR'!E12</f>
        <v>0.70833333333333337</v>
      </c>
      <c r="G107" s="5" t="str">
        <f>'SOSYAL GÜVENLİK II ÖĞR'!F12</f>
        <v>A-202</v>
      </c>
      <c r="H107" s="37">
        <f>'SOSYAL GÜVENLİK II ÖĞR'!G12</f>
        <v>86</v>
      </c>
      <c r="I107" s="5" t="str">
        <f>'SOSYAL GÜVENLİK II ÖĞR'!H12</f>
        <v>Öğr. Gör. Turgay YAVUZARSLAN</v>
      </c>
      <c r="J107" s="5" t="str">
        <f>'ÖĞR.ELM.SIN.PROG (2)'!J96</f>
        <v xml:space="preserve"> </v>
      </c>
      <c r="K107" t="str">
        <f t="shared" si="32"/>
        <v>97Öğr. Gör. Tuğba Cansu TOPALLI</v>
      </c>
    </row>
    <row r="108" spans="1:11" ht="14.25" thickTop="1" thickBot="1">
      <c r="A108" t="str">
        <f>COUNTIF($J$8:J108,J108)+15&amp;J108</f>
        <v xml:space="preserve">49 </v>
      </c>
      <c r="B108" t="str">
        <f>COUNTIF($I$8:I108,I108)&amp;I108</f>
        <v>4Öğr. Gör. Seval ŞENGEZER</v>
      </c>
      <c r="C108" s="5" t="str">
        <f>'SOSYAL GÜVENLİK II ÖĞR'!B14</f>
        <v>SGP107</v>
      </c>
      <c r="D108" s="5" t="str">
        <f>'SOSYAL GÜVENLİK II ÖĞR'!C14</f>
        <v>Mikro İktisat</v>
      </c>
      <c r="E108" s="19">
        <f>'SOSYAL GÜVENLİK II ÖĞR'!D14</f>
        <v>0</v>
      </c>
      <c r="F108" s="209">
        <f>'SOSYAL GÜVENLİK II ÖĞR'!E14</f>
        <v>0.70833333333333337</v>
      </c>
      <c r="G108" s="5" t="str">
        <f>'SOSYAL GÜVENLİK II ÖĞR'!F14</f>
        <v>A-202</v>
      </c>
      <c r="H108" s="37">
        <f>'SOSYAL GÜVENLİK II ÖĞR'!G14</f>
        <v>90</v>
      </c>
      <c r="I108" s="5" t="str">
        <f>'SOSYAL GÜVENLİK II ÖĞR'!H14</f>
        <v>Öğr. Gör. Seval ŞENGEZER</v>
      </c>
      <c r="J108" s="5" t="str">
        <f>'ÖĞR.ELM.SIN.PROG (2)'!J97</f>
        <v xml:space="preserve"> </v>
      </c>
      <c r="K108" t="str">
        <f t="shared" si="32"/>
        <v>98Öğr. Gör. Tuğba Cansu TOPALLI</v>
      </c>
    </row>
    <row r="109" spans="1:11" ht="14.25" thickTop="1" thickBot="1">
      <c r="A109" t="str">
        <f>COUNTIF($J$8:J109,J109)+15&amp;J109</f>
        <v xml:space="preserve">50 </v>
      </c>
      <c r="B109" t="str">
        <f>COUNTIF($I$8:I109,I109)&amp;I109</f>
        <v>2Dr. Öğretim Üyesi EVREN ERGÜN</v>
      </c>
      <c r="C109" s="5" t="str">
        <f>'SOSYAL GÜVENLİK II ÖĞR'!B16</f>
        <v>SGP109</v>
      </c>
      <c r="D109" s="5" t="str">
        <f>'SOSYAL GÜVENLİK II ÖĞR'!C16</f>
        <v>Mesleki Matematik</v>
      </c>
      <c r="E109" s="19">
        <f>'SOSYAL GÜVENLİK II ÖĞR'!D16</f>
        <v>0</v>
      </c>
      <c r="F109" s="209">
        <f>'SOSYAL GÜVENLİK II ÖĞR'!E16</f>
        <v>0.70833333333333337</v>
      </c>
      <c r="G109" s="5" t="str">
        <f>'SOSYAL GÜVENLİK II ÖĞR'!F16</f>
        <v>A-202</v>
      </c>
      <c r="H109" s="37">
        <f>'SOSYAL GÜVENLİK II ÖĞR'!G16</f>
        <v>86</v>
      </c>
      <c r="I109" s="5" t="str">
        <f>'SOSYAL GÜVENLİK II ÖĞR'!H16</f>
        <v>Dr. Öğretim Üyesi EVREN ERGÜN</v>
      </c>
      <c r="J109" s="5" t="str">
        <f>'ÖĞR.ELM.SIN.PROG (2)'!J98</f>
        <v xml:space="preserve"> </v>
      </c>
      <c r="K109" t="str">
        <f t="shared" si="32"/>
        <v>99Öğr. Gör. Tuğba Cansu TOPALLI</v>
      </c>
    </row>
    <row r="110" spans="1:11" ht="14.25" thickTop="1" thickBot="1">
      <c r="A110" t="str">
        <f>COUNTIF($J$8:J110,J110)+15&amp;J110</f>
        <v xml:space="preserve">51 </v>
      </c>
      <c r="B110" t="str">
        <f>COUNTIF($I$8:I110,I110)&amp;I110</f>
        <v>5Öğr. Gör. Muharrem Selçuk ÖZKAN</v>
      </c>
      <c r="C110" s="5" t="str">
        <f>'SOSYAL GÜVENLİK II ÖĞR'!B17</f>
        <v>SGP111</v>
      </c>
      <c r="D110" s="5" t="str">
        <f>'SOSYAL GÜVENLİK II ÖĞR'!C17</f>
        <v>Temel Hukuk</v>
      </c>
      <c r="E110" s="19">
        <f>'SOSYAL GÜVENLİK II ÖĞR'!D17</f>
        <v>0</v>
      </c>
      <c r="F110" s="209">
        <f>'SOSYAL GÜVENLİK II ÖĞR'!E17</f>
        <v>0.70833333333333337</v>
      </c>
      <c r="G110" s="5" t="str">
        <f>'SOSYAL GÜVENLİK II ÖĞR'!F18</f>
        <v>A-202</v>
      </c>
      <c r="H110" s="37">
        <f>'SOSYAL GÜVENLİK II ÖĞR'!G17</f>
        <v>69</v>
      </c>
      <c r="I110" s="5" t="str">
        <f>'SOSYAL GÜVENLİK II ÖĞR'!H17</f>
        <v>Öğr. Gör. Muharrem Selçuk ÖZKAN</v>
      </c>
      <c r="J110" s="5" t="str">
        <f>'ÖĞR.ELM.SIN.PROG (2)'!J99</f>
        <v xml:space="preserve"> </v>
      </c>
      <c r="K110" t="str">
        <f t="shared" si="32"/>
        <v>100Öğr. Gör. Tuğba Cansu TOPALLI</v>
      </c>
    </row>
    <row r="111" spans="1:11" ht="14.25" thickTop="1" thickBot="1">
      <c r="A111" t="str">
        <f>COUNTIF($J$8:J111,J111)+15&amp;J111</f>
        <v xml:space="preserve">52 </v>
      </c>
      <c r="B111" t="str">
        <f>COUNTIF($I$8:I111,I111)&amp;I111</f>
        <v>2Öğr. Gör. Serkan VARAN</v>
      </c>
      <c r="C111" s="5" t="str">
        <f>'SOSYAL GÜVENLİK II ÖĞR'!B13</f>
        <v>SGP113</v>
      </c>
      <c r="D111" s="5" t="str">
        <f>'SOSYAL GÜVENLİK II ÖĞR'!C13</f>
        <v>Ofis Programları I</v>
      </c>
      <c r="E111" s="19">
        <f>'SOSYAL GÜVENLİK II ÖĞR'!D13</f>
        <v>0</v>
      </c>
      <c r="F111" s="209">
        <f>'SOSYAL GÜVENLİK II ÖĞR'!E13</f>
        <v>0.70833333333333337</v>
      </c>
      <c r="G111" s="5" t="str">
        <f>'SOSYAL GÜVENLİK II ÖĞR'!F13</f>
        <v>A-202</v>
      </c>
      <c r="H111" s="37">
        <f>'SOSYAL GÜVENLİK II ÖĞR'!G13</f>
        <v>59</v>
      </c>
      <c r="I111" s="5" t="str">
        <f>'SOSYAL GÜVENLİK II ÖĞR'!H13</f>
        <v>Öğr. Gör. Serkan VARAN</v>
      </c>
      <c r="J111" s="5" t="str">
        <f>'ÖĞR.ELM.SIN.PROG (2)'!J100</f>
        <v xml:space="preserve"> </v>
      </c>
      <c r="K111" t="str">
        <f t="shared" si="32"/>
        <v>101Öğr. Gör. Tuğba Cansu TOPALLI</v>
      </c>
    </row>
    <row r="112" spans="1:11" ht="14.25" thickTop="1" thickBot="1">
      <c r="A112" t="str">
        <f>COUNTIF($J$8:J112,J112)+15&amp;J112</f>
        <v xml:space="preserve">53 </v>
      </c>
      <c r="B112" t="str">
        <f>COUNTIF($I$8:I112,I112)&amp;I112</f>
        <v>5Öğr. Gör. Mürsel KAN</v>
      </c>
      <c r="C112" s="5" t="str">
        <f>'SOSYAL GÜVENLİK II ÖĞR'!B18</f>
        <v>SGP115</v>
      </c>
      <c r="D112" s="5" t="str">
        <f>'SOSYAL GÜVENLİK II ÖĞR'!C18</f>
        <v>İletişim</v>
      </c>
      <c r="E112" s="19">
        <f>'SOSYAL GÜVENLİK II ÖĞR'!D18</f>
        <v>0</v>
      </c>
      <c r="F112" s="209">
        <f>'SOSYAL GÜVENLİK II ÖĞR'!E18</f>
        <v>0.70833333333333337</v>
      </c>
      <c r="G112" s="5" t="str">
        <f>'SOSYAL GÜVENLİK II ÖĞR'!F18</f>
        <v>A-202</v>
      </c>
      <c r="H112" s="37">
        <f>'SOSYAL GÜVENLİK II ÖĞR'!G18</f>
        <v>57</v>
      </c>
      <c r="I112" s="5" t="str">
        <f>'SOSYAL GÜVENLİK II ÖĞR'!H18</f>
        <v>Öğr. Gör. Mürsel KAN</v>
      </c>
      <c r="J112" s="5" t="str">
        <f>'ÖĞR.ELM.SIN.PROG (2)'!J101</f>
        <v xml:space="preserve"> </v>
      </c>
      <c r="K112" t="str">
        <f t="shared" si="32"/>
        <v>102Öğr. Gör. Tuğba Cansu TOPALLI</v>
      </c>
    </row>
    <row r="113" spans="1:11" ht="14.25" thickTop="1" thickBot="1">
      <c r="A113" t="str">
        <f>COUNTIF($J$8:J113,J113)+15&amp;J113</f>
        <v>16</v>
      </c>
      <c r="B113" t="str">
        <f>COUNTIF($I$8:I113,I113)&amp;I113</f>
        <v>0</v>
      </c>
      <c r="C113" s="5" t="str">
        <f>'SOSYAL GÜVENLİK II ÖĞR'!B19</f>
        <v>ATİ101</v>
      </c>
      <c r="D113" s="5" t="str">
        <f>'SOSYAL GÜVENLİK II ÖĞR'!C19</f>
        <v>Atatürk İlkeleri ve İnkılap Tarihi I</v>
      </c>
      <c r="E113" s="432"/>
      <c r="F113" s="433"/>
      <c r="G113" s="433"/>
      <c r="H113" s="433"/>
      <c r="I113" s="433"/>
      <c r="J113" s="433"/>
      <c r="K113" t="str">
        <f t="shared" si="32"/>
        <v>103Öğr. Gör. Tuğba Cansu TOPALLI</v>
      </c>
    </row>
    <row r="114" spans="1:11" ht="14.25" thickTop="1" thickBot="1">
      <c r="A114" t="str">
        <f>COUNTIF($J$8:J114,J114)+15&amp;J114</f>
        <v>16</v>
      </c>
      <c r="B114" t="str">
        <f>COUNTIF($I$8:I114,I114)&amp;I114</f>
        <v>0</v>
      </c>
      <c r="C114" s="5" t="str">
        <f>'SOSYAL GÜVENLİK II ÖĞR'!B20</f>
        <v>TDİ101</v>
      </c>
      <c r="D114" s="5" t="str">
        <f>'SOSYAL GÜVENLİK II ÖĞR'!C20</f>
        <v>Türk Dili I</v>
      </c>
      <c r="E114" s="434"/>
      <c r="F114" s="435"/>
      <c r="G114" s="435"/>
      <c r="H114" s="435"/>
      <c r="I114" s="435"/>
      <c r="J114" s="435"/>
      <c r="K114" t="str">
        <f t="shared" si="32"/>
        <v>104Öğr. Gör. Tuğba Cansu TOPALLI</v>
      </c>
    </row>
    <row r="115" spans="1:11" ht="14.25" thickTop="1" thickBot="1">
      <c r="A115" t="str">
        <f>COUNTIF($J$8:J115,J115)+15&amp;J115</f>
        <v>16</v>
      </c>
      <c r="B115" t="str">
        <f>COUNTIF($I$8:I115,I115)&amp;I115</f>
        <v>0</v>
      </c>
      <c r="C115" s="5" t="str">
        <f>'SOSYAL GÜVENLİK II ÖĞR'!B21</f>
        <v>YDİ101</v>
      </c>
      <c r="D115" s="5" t="str">
        <f>'SOSYAL GÜVENLİK II ÖĞR'!C21</f>
        <v>İngilizce I</v>
      </c>
      <c r="E115" s="436"/>
      <c r="F115" s="437"/>
      <c r="G115" s="437"/>
      <c r="H115" s="437"/>
      <c r="I115" s="437"/>
      <c r="J115" s="437"/>
      <c r="K115" t="str">
        <f t="shared" si="32"/>
        <v>105Öğr. Gör. Tuğba Cansu TOPALLI</v>
      </c>
    </row>
    <row r="116" spans="1:11" ht="14.25" thickTop="1">
      <c r="A116" t="str">
        <f>COUNTIF($J$8:J116,J116)+15&amp;J116</f>
        <v>16</v>
      </c>
      <c r="B116" t="str">
        <f>COUNTIF($I$8:I116,I116)&amp;I116</f>
        <v>0</v>
      </c>
      <c r="C116" s="5">
        <f>'SOSYAL GÜVENLİK II ÖĞR'!B22</f>
        <v>0</v>
      </c>
      <c r="D116" s="8"/>
      <c r="E116" s="20"/>
      <c r="F116" s="182"/>
      <c r="G116" s="9"/>
      <c r="H116" s="9"/>
      <c r="I116" s="9"/>
      <c r="J116" s="9"/>
      <c r="K116" t="str">
        <f t="shared" si="32"/>
        <v>106Öğr. Gör. Tuğba Cansu TOPALLI</v>
      </c>
    </row>
    <row r="117" spans="1:11" ht="14.25" thickBot="1">
      <c r="A117" t="str">
        <f>COUNTIF($J$8:J117,J117)+15&amp;J117</f>
        <v>16</v>
      </c>
      <c r="B117" t="str">
        <f>COUNTIF($I$8:I117,I117)&amp;I117</f>
        <v>0</v>
      </c>
      <c r="C117" s="12"/>
      <c r="D117" s="13"/>
      <c r="E117" s="21"/>
      <c r="F117" s="183"/>
      <c r="G117" s="14"/>
      <c r="H117" s="14"/>
      <c r="I117" s="14"/>
      <c r="J117" s="14"/>
      <c r="K117" t="str">
        <f t="shared" si="32"/>
        <v>107Öğr. Gör. Tuğba Cansu TOPALLI</v>
      </c>
    </row>
    <row r="118" spans="1:11" ht="13.5" thickTop="1">
      <c r="A118" t="str">
        <f>COUNTIF($J$8:J118,J118)+15&amp;J118</f>
        <v>16</v>
      </c>
      <c r="B118" t="str">
        <f>COUNTIF($I$8:I118,I118)&amp;I118</f>
        <v>0</v>
      </c>
      <c r="C118" s="1"/>
      <c r="D118" s="1"/>
      <c r="E118" s="31"/>
      <c r="F118" s="180"/>
      <c r="G118" s="2"/>
      <c r="H118" s="2"/>
      <c r="I118" s="2"/>
      <c r="J118" s="2"/>
      <c r="K118" t="str">
        <f t="shared" si="32"/>
        <v>108Öğr. Gör. Tuğba Cansu TOPALLI</v>
      </c>
    </row>
    <row r="119" spans="1:11" ht="13.5" thickBot="1">
      <c r="A119" t="str">
        <f>COUNTIF($J$8:J119,J119)+15&amp;J119</f>
        <v>16</v>
      </c>
      <c r="B119" t="str">
        <f>COUNTIF($I$8:I119,I119)&amp;I119</f>
        <v>0</v>
      </c>
      <c r="C119" s="438" t="s">
        <v>5</v>
      </c>
      <c r="D119" s="438"/>
      <c r="E119" s="438"/>
      <c r="F119" s="438"/>
      <c r="G119" s="438"/>
      <c r="H119" s="438"/>
      <c r="I119" s="438"/>
      <c r="J119" s="438"/>
      <c r="K119" t="str">
        <f t="shared" si="32"/>
        <v>109Öğr. Gör. Tuğba Cansu TOPALLI</v>
      </c>
    </row>
    <row r="120" spans="1:11" ht="15" thickTop="1" thickBot="1">
      <c r="A120" t="str">
        <f>COUNTIF($J$8:J120,J120)+15&amp;J120</f>
        <v>22ÖĞR. SAYISI</v>
      </c>
      <c r="B120" t="str">
        <f>COUNTIF($I$8:I120,I120)&amp;I120</f>
        <v>0</v>
      </c>
      <c r="C120" s="3" t="s">
        <v>24</v>
      </c>
      <c r="D120" s="3" t="s">
        <v>0</v>
      </c>
      <c r="E120" s="17" t="s">
        <v>6</v>
      </c>
      <c r="F120" s="22" t="s">
        <v>1</v>
      </c>
      <c r="G120" s="4" t="s">
        <v>2</v>
      </c>
      <c r="H120" s="4" t="s">
        <v>25</v>
      </c>
      <c r="I120" s="4"/>
      <c r="J120" s="4" t="s">
        <v>25</v>
      </c>
      <c r="K120" t="str">
        <f t="shared" si="32"/>
        <v>110Öğr. Gör. Tuğba Cansu TOPALLI</v>
      </c>
    </row>
    <row r="121" spans="1:11" ht="14.25" thickTop="1" thickBot="1">
      <c r="A121" t="str">
        <f>COUNTIF($J$8:J121,J121)+15&amp;J121</f>
        <v>16GÖZETMEN 1</v>
      </c>
      <c r="B121" t="str">
        <f>COUNTIF($I$8:I121,I121)&amp;I121</f>
        <v>1ÖĞRETİM GÖREVLİSİ</v>
      </c>
      <c r="C121" s="15" t="str">
        <f>'SOSYAL GÜVENLİK II ÖĞR'!B24</f>
        <v>DERS KODU</v>
      </c>
      <c r="D121" s="15" t="str">
        <f>'SOSYAL GÜVENLİK II ÖĞR'!C24</f>
        <v>DERSİN ADI</v>
      </c>
      <c r="E121" s="19" t="str">
        <f>'SOSYAL GÜVENLİK II ÖĞR'!D24</f>
        <v>TARİH</v>
      </c>
      <c r="F121" s="181" t="str">
        <f>'SOSYAL GÜVENLİK II ÖĞR'!E24</f>
        <v>SAAT</v>
      </c>
      <c r="G121" s="15" t="str">
        <f>'SOSYAL GÜVENLİK II ÖĞR'!F24</f>
        <v>SINIF</v>
      </c>
      <c r="H121" s="15" t="str">
        <f>'SOSYAL GÜVENLİK II ÖĞR'!G24</f>
        <v>ÖĞR. SAYISI</v>
      </c>
      <c r="I121" s="15" t="str">
        <f>'SOSYAL GÜVENLİK II ÖĞR'!H24</f>
        <v>ÖĞRETİM GÖREVLİSİ</v>
      </c>
      <c r="J121" s="15" t="str">
        <f>'SOSYAL GÜVENLİK II ÖĞR'!I24</f>
        <v>GÖZETMEN 1</v>
      </c>
      <c r="K121" t="str">
        <f t="shared" si="32"/>
        <v>111Öğr. Gör. Tuğba Cansu TOPALLI</v>
      </c>
    </row>
    <row r="122" spans="1:11" ht="14.25" thickTop="1" thickBot="1">
      <c r="A122" t="str">
        <f>COUNTIF($J$8:J122,J122)+15&amp;J122</f>
        <v xml:space="preserve">54 </v>
      </c>
      <c r="B122" t="str">
        <f>COUNTIF($I$8:I122,I122)&amp;I122</f>
        <v>2Öğr. Gör. Abdulkadir ERYILMAZ</v>
      </c>
      <c r="C122" s="15" t="str">
        <f>'SOSYAL GÜVENLİK II ÖĞR'!B25</f>
        <v>SGP201</v>
      </c>
      <c r="D122" s="15" t="str">
        <f>'SOSYAL GÜVENLİK II ÖĞR'!C25</f>
        <v>Paket Programlar</v>
      </c>
      <c r="E122" s="19">
        <f>'SOSYAL GÜVENLİK II ÖĞR'!D25</f>
        <v>0</v>
      </c>
      <c r="F122" s="181">
        <f>'SOSYAL GÜVENLİK II ÖĞR'!E25</f>
        <v>0.75</v>
      </c>
      <c r="G122" s="15" t="str">
        <f>'SOSYAL GÜVENLİK II ÖĞR'!F25</f>
        <v>A-202</v>
      </c>
      <c r="H122" s="15">
        <f>'SOSYAL GÜVENLİK II ÖĞR'!G25</f>
        <v>0</v>
      </c>
      <c r="I122" s="15" t="str">
        <f>'SOSYAL GÜVENLİK II ÖĞR'!H25</f>
        <v>Öğr. Gör. Abdulkadir ERYILMAZ</v>
      </c>
      <c r="J122" s="5" t="str">
        <f>'ÖĞR.ELM.SIN.PROG (2)'!J111</f>
        <v xml:space="preserve"> </v>
      </c>
      <c r="K122" t="str">
        <f t="shared" si="32"/>
        <v>112Öğr. Gör. Tuğba Cansu TOPALLI</v>
      </c>
    </row>
    <row r="123" spans="1:11" ht="14.25" thickTop="1" thickBot="1">
      <c r="A123" t="str">
        <f>COUNTIF($J$8:J123,J123)+15&amp;J123</f>
        <v xml:space="preserve">55 </v>
      </c>
      <c r="B123" t="str">
        <f>COUNTIF($I$8:I123,I123)&amp;I123</f>
        <v>6Öğr. Gör. Muharrem Selçuk ÖZKAN</v>
      </c>
      <c r="C123" s="15" t="str">
        <f>'SOSYAL GÜVENLİK II ÖĞR'!B30</f>
        <v>SGP203</v>
      </c>
      <c r="D123" s="15" t="str">
        <f>'SOSYAL GÜVENLİK II ÖĞR'!C30</f>
        <v>Sosyal Güvenlik Hukuku I</v>
      </c>
      <c r="E123" s="19">
        <f>'SOSYAL GÜVENLİK II ÖĞR'!D30</f>
        <v>0</v>
      </c>
      <c r="F123" s="181">
        <f>'SOSYAL GÜVENLİK II ÖĞR'!E30</f>
        <v>0.75</v>
      </c>
      <c r="G123" s="15" t="str">
        <f>'SOSYAL GÜVENLİK II ÖĞR'!F30</f>
        <v>A-202</v>
      </c>
      <c r="H123" s="15">
        <f>'SOSYAL GÜVENLİK II ÖĞR'!G30</f>
        <v>0</v>
      </c>
      <c r="I123" s="15" t="str">
        <f>'SOSYAL GÜVENLİK II ÖĞR'!H30</f>
        <v>Öğr. Gör. Muharrem Selçuk ÖZKAN</v>
      </c>
      <c r="J123" s="5" t="str">
        <f>'ÖĞR.ELM.SIN.PROG (2)'!J112</f>
        <v xml:space="preserve"> </v>
      </c>
      <c r="K123" t="str">
        <f t="shared" si="32"/>
        <v>113Öğr. Gör. Tuğba Cansu TOPALLI</v>
      </c>
    </row>
    <row r="124" spans="1:11" ht="14.25" thickTop="1" thickBot="1">
      <c r="A124" t="str">
        <f>COUNTIF($J$8:J124,J124)+15&amp;J124</f>
        <v xml:space="preserve">56 </v>
      </c>
      <c r="B124" t="str">
        <f>COUNTIF($I$8:I124,I124)&amp;I124</f>
        <v>7Öğr. Gör. Muharrem Selçuk ÖZKAN</v>
      </c>
      <c r="C124" s="15" t="str">
        <f>'SOSYAL GÜVENLİK II ÖĞR'!B31</f>
        <v>SGP205</v>
      </c>
      <c r="D124" s="15" t="str">
        <f>'SOSYAL GÜVENLİK II ÖĞR'!C31</f>
        <v>İş Hukuku</v>
      </c>
      <c r="E124" s="19">
        <f>'SOSYAL GÜVENLİK II ÖĞR'!D31</f>
        <v>0</v>
      </c>
      <c r="F124" s="181">
        <f>'SOSYAL GÜVENLİK II ÖĞR'!E31</f>
        <v>0.75</v>
      </c>
      <c r="G124" s="15" t="str">
        <f>'SOSYAL GÜVENLİK II ÖĞR'!F31</f>
        <v>A-202</v>
      </c>
      <c r="H124" s="15">
        <f>'SOSYAL GÜVENLİK II ÖĞR'!G31</f>
        <v>0</v>
      </c>
      <c r="I124" s="15" t="str">
        <f>'SOSYAL GÜVENLİK II ÖĞR'!H31</f>
        <v>Öğr. Gör. Muharrem Selçuk ÖZKAN</v>
      </c>
      <c r="J124" s="5" t="str">
        <f>'ÖĞR.ELM.SIN.PROG (2)'!J113</f>
        <v xml:space="preserve"> </v>
      </c>
      <c r="K124" t="str">
        <f t="shared" si="32"/>
        <v>114Öğr. Gör. Tuğba Cansu TOPALLI</v>
      </c>
    </row>
    <row r="125" spans="1:11" ht="14.25" thickTop="1" thickBot="1">
      <c r="A125" t="str">
        <f>COUNTIF($J$8:J125,J125)+15&amp;J125</f>
        <v xml:space="preserve">57 </v>
      </c>
      <c r="B125" t="str">
        <f>COUNTIF($I$8:I125,I125)&amp;I125</f>
        <v>5Öğr. Gör. Mustafa SOLMAZ</v>
      </c>
      <c r="C125" s="15" t="str">
        <f>'SOSYAL GÜVENLİK II ÖĞR'!B28</f>
        <v>SGP207</v>
      </c>
      <c r="D125" s="15" t="str">
        <f>'SOSYAL GÜVENLİK II ÖĞR'!C28</f>
        <v>Ticaret Huk. ve Borçlar Huk.</v>
      </c>
      <c r="E125" s="19">
        <f>'SOSYAL GÜVENLİK II ÖĞR'!D28</f>
        <v>0</v>
      </c>
      <c r="F125" s="181">
        <f>'SOSYAL GÜVENLİK II ÖĞR'!E28</f>
        <v>0.75</v>
      </c>
      <c r="G125" s="15" t="str">
        <f>'SOSYAL GÜVENLİK II ÖĞR'!F28</f>
        <v>A-202</v>
      </c>
      <c r="H125" s="15">
        <f>'SOSYAL GÜVENLİK II ÖĞR'!G28</f>
        <v>0</v>
      </c>
      <c r="I125" s="15" t="str">
        <f>'SOSYAL GÜVENLİK II ÖĞR'!H28</f>
        <v>Öğr. Gör. Mustafa SOLMAZ</v>
      </c>
      <c r="J125" s="5" t="str">
        <f>'ÖĞR.ELM.SIN.PROG (2)'!J114</f>
        <v xml:space="preserve"> </v>
      </c>
      <c r="K125" t="str">
        <f t="shared" si="32"/>
        <v>115Öğr. Gör. Tuğba Cansu TOPALLI</v>
      </c>
    </row>
    <row r="126" spans="1:11" ht="14.25" thickTop="1" thickBot="1">
      <c r="A126" t="str">
        <f>COUNTIF($J$8:J126,J126)+15&amp;J126</f>
        <v xml:space="preserve">58 </v>
      </c>
      <c r="B126" t="str">
        <f>COUNTIF($I$8:I126,I126)&amp;I126</f>
        <v>3Öğr. Gör. Elif ATAMAN</v>
      </c>
      <c r="C126" s="15" t="str">
        <f>'SOSYAL GÜVENLİK II ÖĞR'!B32</f>
        <v>SGP209</v>
      </c>
      <c r="D126" s="15" t="str">
        <f>'SOSYAL GÜVENLİK II ÖĞR'!C32</f>
        <v>Sigortacılık</v>
      </c>
      <c r="E126" s="19">
        <f>'SOSYAL GÜVENLİK II ÖĞR'!D32</f>
        <v>0</v>
      </c>
      <c r="F126" s="181">
        <f>'SOSYAL GÜVENLİK II ÖĞR'!E32</f>
        <v>0.75</v>
      </c>
      <c r="G126" s="15" t="str">
        <f>'SOSYAL GÜVENLİK II ÖĞR'!F32</f>
        <v>A-202</v>
      </c>
      <c r="H126" s="15">
        <f>'SOSYAL GÜVENLİK II ÖĞR'!G32</f>
        <v>0</v>
      </c>
      <c r="I126" s="15" t="str">
        <f>'SOSYAL GÜVENLİK II ÖĞR'!H32</f>
        <v>Öğr. Gör. Elif ATAMAN</v>
      </c>
      <c r="J126" s="5" t="str">
        <f>'ÖĞR.ELM.SIN.PROG (2)'!J115</f>
        <v xml:space="preserve"> </v>
      </c>
      <c r="K126" t="str">
        <f t="shared" si="32"/>
        <v>116Öğr. Gör. Tuğba Cansu TOPALLI</v>
      </c>
    </row>
    <row r="127" spans="1:11" ht="14.25" thickTop="1" thickBot="1">
      <c r="A127" t="str">
        <f>COUNTIF($J$8:J127,J127)+15&amp;J127</f>
        <v xml:space="preserve">59 </v>
      </c>
      <c r="B127" t="str">
        <f>COUNTIF($I$8:I127,I127)&amp;I127</f>
        <v>6Öğr. Gör. Mustafa SOLMAZ</v>
      </c>
      <c r="C127" s="15" t="str">
        <f>'SOSYAL GÜVENLİK II ÖĞR'!B26</f>
        <v>SGP211</v>
      </c>
      <c r="D127" s="15" t="str">
        <f>'SOSYAL GÜVENLİK II ÖĞR'!C26</f>
        <v>Sigorta Hukuku</v>
      </c>
      <c r="E127" s="19">
        <f>'SOSYAL GÜVENLİK II ÖĞR'!D26</f>
        <v>0</v>
      </c>
      <c r="F127" s="181">
        <f>'SOSYAL GÜVENLİK II ÖĞR'!E26</f>
        <v>0.75</v>
      </c>
      <c r="G127" s="15" t="str">
        <f>'SOSYAL GÜVENLİK II ÖĞR'!F26</f>
        <v>A-202</v>
      </c>
      <c r="H127" s="15">
        <f>'SOSYAL GÜVENLİK II ÖĞR'!G26</f>
        <v>0</v>
      </c>
      <c r="I127" s="15" t="str">
        <f>'SOSYAL GÜVENLİK II ÖĞR'!H26</f>
        <v>Öğr. Gör. Mustafa SOLMAZ</v>
      </c>
      <c r="J127" s="5" t="str">
        <f>'ÖĞR.ELM.SIN.PROG (2)'!J116</f>
        <v xml:space="preserve"> </v>
      </c>
      <c r="K127" t="str">
        <f t="shared" si="32"/>
        <v>117Öğr. Gör. Tuğba Cansu TOPALLI</v>
      </c>
    </row>
    <row r="128" spans="1:11" ht="14.25" thickTop="1" thickBot="1">
      <c r="A128" t="str">
        <f>COUNTIF($J$8:J128,J128)+15&amp;J128</f>
        <v xml:space="preserve">60 </v>
      </c>
      <c r="B128" t="str">
        <f>COUNTIF($I$8:I128,I128)&amp;I128</f>
        <v>6Öğr. Gör. Mürsel KAN</v>
      </c>
      <c r="C128" s="15" t="str">
        <f>'SOSYAL GÜVENLİK II ÖĞR'!B33</f>
        <v>SGP213</v>
      </c>
      <c r="D128" s="15" t="str">
        <f>'SOSYAL GÜVENLİK II ÖĞR'!C33</f>
        <v>Halkla İlişkiler</v>
      </c>
      <c r="E128" s="19">
        <f>'SOSYAL GÜVENLİK II ÖĞR'!D33</f>
        <v>0</v>
      </c>
      <c r="F128" s="181">
        <f>'SOSYAL GÜVENLİK II ÖĞR'!E33</f>
        <v>0.75</v>
      </c>
      <c r="G128" s="15" t="str">
        <f>'SOSYAL GÜVENLİK II ÖĞR'!F33</f>
        <v>A-202</v>
      </c>
      <c r="H128" s="15">
        <f>'SOSYAL GÜVENLİK II ÖĞR'!G33</f>
        <v>0</v>
      </c>
      <c r="I128" s="15" t="str">
        <f>'SOSYAL GÜVENLİK II ÖĞR'!H33</f>
        <v>Öğr. Gör. Mürsel KAN</v>
      </c>
      <c r="J128" s="5" t="str">
        <f>'ÖĞR.ELM.SIN.PROG (2)'!J117</f>
        <v xml:space="preserve"> </v>
      </c>
      <c r="K128" t="str">
        <f t="shared" si="32"/>
        <v>118Öğr. Gör. Tuğba Cansu TOPALLI</v>
      </c>
    </row>
    <row r="129" spans="1:23" ht="14.25" thickTop="1" thickBot="1">
      <c r="A129" t="str">
        <f>COUNTIF($J$8:J129,J129)+15&amp;J129</f>
        <v xml:space="preserve">61 </v>
      </c>
      <c r="B129" t="str">
        <f>COUNTIF($I$8:I129,I129)&amp;I129</f>
        <v>4Öğr. Gör. Turgay YAVUZARSLAN</v>
      </c>
      <c r="C129" s="15" t="str">
        <f>'SOSYAL GÜVENLİK II ÖĞR'!B27</f>
        <v>SGP215</v>
      </c>
      <c r="D129" s="15" t="str">
        <f>'SOSYAL GÜVENLİK II ÖĞR'!C27</f>
        <v>Mali Tablolar Analizi</v>
      </c>
      <c r="E129" s="19">
        <f>'SOSYAL GÜVENLİK II ÖĞR'!D27</f>
        <v>0</v>
      </c>
      <c r="F129" s="181">
        <f>'SOSYAL GÜVENLİK II ÖĞR'!E27</f>
        <v>0.75</v>
      </c>
      <c r="G129" s="15" t="str">
        <f>'SOSYAL GÜVENLİK II ÖĞR'!F27</f>
        <v>A-202</v>
      </c>
      <c r="H129" s="15">
        <f>'SOSYAL GÜVENLİK II ÖĞR'!G27</f>
        <v>0</v>
      </c>
      <c r="I129" s="15" t="str">
        <f>'SOSYAL GÜVENLİK II ÖĞR'!H27</f>
        <v>Öğr. Gör. Turgay YAVUZARSLAN</v>
      </c>
      <c r="J129" s="5" t="str">
        <f>'ÖĞR.ELM.SIN.PROG (2)'!J118</f>
        <v xml:space="preserve"> </v>
      </c>
      <c r="K129" t="str">
        <f t="shared" si="32"/>
        <v>119Öğr. Gör. Tuğba Cansu TOPALLI</v>
      </c>
    </row>
    <row r="130" spans="1:23" ht="14.25" thickTop="1" thickBot="1">
      <c r="A130" t="str">
        <f>COUNTIF($J$8:J130,J130)+15&amp;J130</f>
        <v xml:space="preserve">62 </v>
      </c>
      <c r="B130" t="str">
        <f>COUNTIF($I$8:I130,I130)&amp;I130</f>
        <v>7Öğr. Gör. Mustafa SOLMAZ</v>
      </c>
      <c r="C130" s="15" t="str">
        <f>'SOSYAL GÜVENLİK II ÖĞR'!B29</f>
        <v>SGP217</v>
      </c>
      <c r="D130" s="15" t="str">
        <f>'SOSYAL GÜVENLİK II ÖĞR'!C29</f>
        <v>Vergi Hukuku</v>
      </c>
      <c r="E130" s="19">
        <f>'SOSYAL GÜVENLİK II ÖĞR'!D29</f>
        <v>0</v>
      </c>
      <c r="F130" s="181">
        <f>'SOSYAL GÜVENLİK II ÖĞR'!E29</f>
        <v>0.75</v>
      </c>
      <c r="G130" s="15" t="str">
        <f>'SOSYAL GÜVENLİK II ÖĞR'!F29</f>
        <v>A-202</v>
      </c>
      <c r="H130" s="15">
        <f>'SOSYAL GÜVENLİK II ÖĞR'!G29</f>
        <v>0</v>
      </c>
      <c r="I130" s="15" t="str">
        <f>'SOSYAL GÜVENLİK II ÖĞR'!H29</f>
        <v>Öğr. Gör. Mustafa SOLMAZ</v>
      </c>
      <c r="J130" s="5" t="str">
        <f>'ÖĞR.ELM.SIN.PROG (2)'!J119</f>
        <v xml:space="preserve"> </v>
      </c>
      <c r="K130" t="str">
        <f t="shared" si="32"/>
        <v>120Öğr. Gör. Tuğba Cansu TOPALLI</v>
      </c>
    </row>
    <row r="131" spans="1:23" ht="13.5" thickTop="1">
      <c r="A131" t="str">
        <f>COUNTIF($J$8:J131,J131)+15&amp;J131</f>
        <v xml:space="preserve">63 </v>
      </c>
      <c r="B131" t="str">
        <f>COUNTIF($I$8:I131,I131)&amp;I131</f>
        <v>4Öğr. Gör. Dr. Azize Zehra ÇELENLİ BAŞARAN</v>
      </c>
      <c r="C131" s="15" t="str">
        <f>'SOSYAL GÜVENLİK II ÖĞR'!B34</f>
        <v>SGP219</v>
      </c>
      <c r="D131" s="15" t="str">
        <f>'SOSYAL GÜVENLİK II ÖĞR'!C34</f>
        <v>Finansal Yatırım Araçları</v>
      </c>
      <c r="E131" s="19">
        <f>'SOSYAL GÜVENLİK II ÖĞR'!D34</f>
        <v>0</v>
      </c>
      <c r="F131" s="181">
        <f>'SOSYAL GÜVENLİK II ÖĞR'!E34</f>
        <v>0.75</v>
      </c>
      <c r="G131" s="15" t="str">
        <f>'SOSYAL GÜVENLİK II ÖĞR'!F34</f>
        <v>A-202</v>
      </c>
      <c r="H131" s="15">
        <f>'SOSYAL GÜVENLİK II ÖĞR'!G34</f>
        <v>0</v>
      </c>
      <c r="I131" s="15" t="str">
        <f>'SOSYAL GÜVENLİK II ÖĞR'!H34</f>
        <v>Öğr. Gör. Dr. Azize Zehra ÇELENLİ BAŞARAN</v>
      </c>
      <c r="J131" s="5" t="str">
        <f>'ÖĞR.ELM.SIN.PROG (2)'!J120</f>
        <v xml:space="preserve"> </v>
      </c>
      <c r="K131" t="str">
        <f t="shared" si="32"/>
        <v>121Öğr. Gör. Tuğba Cansu TOPALLI</v>
      </c>
    </row>
    <row r="132" spans="1:23" ht="13.5" thickBot="1">
      <c r="A132" t="str">
        <f>COUNTIF($J$8:J132,J132)+15&amp;J132</f>
        <v>16</v>
      </c>
      <c r="B132" t="str">
        <f>COUNTIF($I$8:I132,I132)&amp;I132</f>
        <v>0</v>
      </c>
      <c r="K132" t="str">
        <f t="shared" si="32"/>
        <v>122Öğr. Gör. Tuğba Cansu TOPALLI</v>
      </c>
    </row>
    <row r="133" spans="1:23" ht="15" thickTop="1" thickBot="1">
      <c r="A133" t="str">
        <f>COUNTIF($J$8:J133,J133)+15&amp;J133</f>
        <v>23ÖĞR. SAYISI</v>
      </c>
      <c r="B133" t="str">
        <f>COUNTIF($I$8:I133,I133)&amp;I133</f>
        <v>0</v>
      </c>
      <c r="C133" s="3" t="s">
        <v>23</v>
      </c>
      <c r="D133" s="3" t="s">
        <v>0</v>
      </c>
      <c r="E133" s="17" t="s">
        <v>8</v>
      </c>
      <c r="F133" s="25" t="s">
        <v>1</v>
      </c>
      <c r="G133" s="4" t="s">
        <v>9</v>
      </c>
      <c r="H133" s="4" t="s">
        <v>25</v>
      </c>
      <c r="I133" s="4"/>
      <c r="J133" s="4" t="s">
        <v>25</v>
      </c>
      <c r="K133" t="str">
        <f t="shared" si="32"/>
        <v>123Öğr. Gör. Tuğba Cansu TOPALLI</v>
      </c>
    </row>
    <row r="134" spans="1:23" ht="14.25" thickTop="1" thickBot="1">
      <c r="A134" t="str">
        <f>COUNTIF($J$8:J134,J134)+15&amp;J134</f>
        <v>18Öğr. Gör. Tuğba Cansu TOPALLI</v>
      </c>
      <c r="B134" t="str">
        <f>COUNTIF($I$8:I134,I134)&amp;I134</f>
        <v>5Öğr. Gör. Turgay YAVUZARSLAN</v>
      </c>
      <c r="C134" s="5" t="str">
        <f>'BANKA VE SİGORTA'!B16</f>
        <v>BAN 101</v>
      </c>
      <c r="D134" s="5" t="str">
        <f>'BANKA VE SİGORTA'!C16</f>
        <v>GENEL MUHASEBE I</v>
      </c>
      <c r="E134" s="19">
        <f>'BANKA VE SİGORTA'!D16</f>
        <v>44963</v>
      </c>
      <c r="F134" s="181">
        <f>'BANKA VE SİGORTA'!E16</f>
        <v>0.375</v>
      </c>
      <c r="G134" s="5">
        <f>'BANKA VE SİGORTA'!F16</f>
        <v>0</v>
      </c>
      <c r="H134" s="5">
        <f>'BANKA VE SİGORTA'!G16</f>
        <v>0</v>
      </c>
      <c r="I134" s="5" t="str">
        <f>'BANKA VE SİGORTA'!H16</f>
        <v>Öğr. Gör. Turgay YAVUZARSLAN</v>
      </c>
      <c r="J134" s="5" t="str">
        <f>'ÖĞR.ELM.SIN.PROG (2)'!J123</f>
        <v>Öğr. Gör. Tuğba Cansu TOPALLI</v>
      </c>
      <c r="K134" t="str">
        <f t="shared" si="32"/>
        <v>124Öğr. Gör. Tuğba Cansu TOPALLI</v>
      </c>
    </row>
    <row r="135" spans="1:23" ht="14.25" thickTop="1" thickBot="1">
      <c r="A135" t="str">
        <f>COUNTIF($J$8:J135,J135)+15&amp;J135</f>
        <v xml:space="preserve">64 </v>
      </c>
      <c r="B135" t="str">
        <f>COUNTIF($I$8:I135,I135)&amp;I135</f>
        <v>5Öğr. Gör. Ömer YILMAZ</v>
      </c>
      <c r="C135" s="5" t="str">
        <f>'BANKA VE SİGORTA'!B13</f>
        <v>BAN 103</v>
      </c>
      <c r="D135" s="5" t="str">
        <f>'BANKA VE SİGORTA'!C13</f>
        <v>GENEL İŞLETME</v>
      </c>
      <c r="E135" s="19">
        <f>'BANKA VE SİGORTA'!D13</f>
        <v>44985</v>
      </c>
      <c r="F135" s="181">
        <f>'BANKA VE SİGORTA'!E13</f>
        <v>0.375</v>
      </c>
      <c r="G135" s="5" t="str">
        <f>'BANKA VE SİGORTA'!F13</f>
        <v>A201</v>
      </c>
      <c r="H135" s="5">
        <f>'BANKA VE SİGORTA'!G13</f>
        <v>0</v>
      </c>
      <c r="I135" s="5" t="str">
        <f>'BANKA VE SİGORTA'!H13</f>
        <v>Öğr. Gör. Ömer YILMAZ</v>
      </c>
      <c r="J135" s="5" t="str">
        <f>'ÖĞR.ELM.SIN.PROG (2)'!J124</f>
        <v xml:space="preserve"> </v>
      </c>
      <c r="K135" t="str">
        <f t="shared" si="32"/>
        <v>125Öğr. Gör. Tuğba Cansu TOPALLI</v>
      </c>
    </row>
    <row r="136" spans="1:23" ht="14.25" thickTop="1" thickBot="1">
      <c r="A136" t="str">
        <f>COUNTIF($J$8:J136,J136)+15&amp;J136</f>
        <v xml:space="preserve">65 </v>
      </c>
      <c r="B136" t="str">
        <f>COUNTIF($I$8:I136,I136)&amp;I136</f>
        <v>8Öğr. Gör. Muharrem Selçuk ÖZKAN</v>
      </c>
      <c r="C136" s="5" t="str">
        <f>'BANKA VE SİGORTA'!B19</f>
        <v>BAN 107</v>
      </c>
      <c r="D136" s="5" t="str">
        <f>'BANKA VE SİGORTA'!C19</f>
        <v>TEMEL HUKUK</v>
      </c>
      <c r="E136" s="19">
        <f>'BANKA VE SİGORTA'!D19</f>
        <v>44986</v>
      </c>
      <c r="F136" s="181">
        <f>'BANKA VE SİGORTA'!E19</f>
        <v>0.375</v>
      </c>
      <c r="G136" s="5" t="str">
        <f>'BANKA VE SİGORTA'!F19</f>
        <v>A201</v>
      </c>
      <c r="H136" s="5">
        <f>'BANKA VE SİGORTA'!G19</f>
        <v>0</v>
      </c>
      <c r="I136" s="5" t="str">
        <f>'BANKA VE SİGORTA'!H19</f>
        <v>Öğr. Gör. Muharrem Selçuk ÖZKAN</v>
      </c>
      <c r="J136" s="5" t="str">
        <f>'ÖĞR.ELM.SIN.PROG (2)'!J125</f>
        <v xml:space="preserve"> </v>
      </c>
      <c r="K136" t="str">
        <f t="shared" si="32"/>
        <v>126Öğr. Gör. Tuğba Cansu TOPALLI</v>
      </c>
    </row>
    <row r="137" spans="1:23" ht="14.25" thickTop="1" thickBot="1">
      <c r="A137" t="str">
        <f>COUNTIF($J$8:J137,J137)+15&amp;J137</f>
        <v xml:space="preserve">66 </v>
      </c>
      <c r="B137" t="str">
        <f>COUNTIF($I$8:I137,I137)&amp;I137</f>
        <v>3Dr. Öğretim Üyesi EVREN ERGÜN</v>
      </c>
      <c r="C137" s="5" t="str">
        <f>'BANKA VE SİGORTA'!B18</f>
        <v>BAN 127</v>
      </c>
      <c r="D137" s="5" t="str">
        <f>'BANKA VE SİGORTA'!C18</f>
        <v>MESLEKİ MATEMATİK</v>
      </c>
      <c r="E137" s="19">
        <f>'BANKA VE SİGORTA'!D18</f>
        <v>44959</v>
      </c>
      <c r="F137" s="181">
        <f>'BANKA VE SİGORTA'!E18</f>
        <v>0.375</v>
      </c>
      <c r="G137" s="5">
        <f>'BANKA VE SİGORTA'!F18</f>
        <v>0</v>
      </c>
      <c r="H137" s="5">
        <f>'BANKA VE SİGORTA'!G18</f>
        <v>0</v>
      </c>
      <c r="I137" s="5" t="str">
        <f>'BANKA VE SİGORTA'!H18</f>
        <v>Dr. Öğretim Üyesi EVREN ERGÜN</v>
      </c>
      <c r="J137" s="5" t="str">
        <f>'ÖĞR.ELM.SIN.PROG (2)'!J126</f>
        <v xml:space="preserve"> </v>
      </c>
      <c r="K137" t="str">
        <f t="shared" si="32"/>
        <v>127Öğr. Gör. Tuğba Cansu TOPALLI</v>
      </c>
    </row>
    <row r="138" spans="1:23" ht="14.25" thickTop="1" thickBot="1">
      <c r="A138" t="str">
        <f>COUNTIF($J$8:J138,J138)+15&amp;J138</f>
        <v xml:space="preserve">67 </v>
      </c>
      <c r="B138" t="str">
        <f>COUNTIF($I$8:I138,I138)&amp;I138</f>
        <v>1Öğr. Gör. AslıTOSYALI KARADAĞ</v>
      </c>
      <c r="C138" s="5" t="str">
        <f>'BANKA VE SİGORTA'!B15</f>
        <v>BAN 131</v>
      </c>
      <c r="D138" s="5" t="str">
        <f>'BANKA VE SİGORTA'!C15</f>
        <v>İŞ SAĞLIĞI VE GÜVENLİĞİ</v>
      </c>
      <c r="E138" s="19">
        <f>'BANKA VE SİGORTA'!D15</f>
        <v>44985</v>
      </c>
      <c r="F138" s="181">
        <f>'BANKA VE SİGORTA'!E15</f>
        <v>0.66666666666666663</v>
      </c>
      <c r="G138" s="5" t="str">
        <f>'BANKA VE SİGORTA'!F15</f>
        <v>A201</v>
      </c>
      <c r="H138" s="5">
        <f>'BANKA VE SİGORTA'!G15</f>
        <v>0</v>
      </c>
      <c r="I138" s="5" t="str">
        <f>'BANKA VE SİGORTA'!H15</f>
        <v>Öğr. Gör. AslıTOSYALI KARADAĞ</v>
      </c>
      <c r="J138" s="5" t="str">
        <f>'ÖĞR.ELM.SIN.PROG (2)'!J127</f>
        <v xml:space="preserve"> </v>
      </c>
      <c r="K138" t="str">
        <f t="shared" si="32"/>
        <v>128Öğr. Gör. Tuğba Cansu TOPALLI</v>
      </c>
    </row>
    <row r="139" spans="1:23" ht="14.25" thickTop="1" thickBot="1">
      <c r="A139" t="str">
        <f>COUNTIF($J$8:J139,J139)+15&amp;J139</f>
        <v xml:space="preserve">68 </v>
      </c>
      <c r="B139" t="str">
        <f>COUNTIF($I$8:I139,I139)&amp;I139</f>
        <v>5Öğr. Gör. Seval ŞENGEZER</v>
      </c>
      <c r="C139" s="5" t="str">
        <f>'BANKA VE SİGORTA'!B17</f>
        <v>BAN105</v>
      </c>
      <c r="D139" s="5" t="str">
        <f>'BANKA VE SİGORTA'!C17</f>
        <v>GENEL EKONOMİ</v>
      </c>
      <c r="E139" s="19">
        <f>'BANKA VE SİGORTA'!D17</f>
        <v>44960</v>
      </c>
      <c r="F139" s="181">
        <f>'BANKA VE SİGORTA'!E17</f>
        <v>0.375</v>
      </c>
      <c r="G139" s="5">
        <f>'BANKA VE SİGORTA'!F17</f>
        <v>0</v>
      </c>
      <c r="H139" s="5">
        <f>'BANKA VE SİGORTA'!G17</f>
        <v>0</v>
      </c>
      <c r="I139" s="5" t="str">
        <f>'BANKA VE SİGORTA'!H17</f>
        <v>Öğr. Gör. Seval ŞENGEZER</v>
      </c>
      <c r="J139" s="5" t="str">
        <f>'ÖĞR.ELM.SIN.PROG (2)'!J128</f>
        <v xml:space="preserve"> </v>
      </c>
      <c r="K139" t="str">
        <f t="shared" si="32"/>
        <v>129Öğr. Gör. Tuğba Cansu TOPALLI</v>
      </c>
    </row>
    <row r="140" spans="1:23" ht="14.25" thickTop="1" thickBot="1">
      <c r="A140" t="str">
        <f>COUNTIF($J$8:J140,J140)+15&amp;J140</f>
        <v xml:space="preserve">69 </v>
      </c>
      <c r="B140" t="str">
        <f>COUNTIF($I$8:I140,I140)&amp;I140</f>
        <v>3Öğr. Gör. Abdulkadir ERYILMAZ</v>
      </c>
      <c r="C140" s="5" t="str">
        <f>'BANKA VE SİGORTA'!B11</f>
        <v>BAN123</v>
      </c>
      <c r="D140" s="5" t="str">
        <f>'BANKA VE SİGORTA'!C11</f>
        <v>GENEL BANKACILIK</v>
      </c>
      <c r="E140" s="19">
        <f>'BANKA VE SİGORTA'!D11</f>
        <v>44984</v>
      </c>
      <c r="F140" s="181">
        <f>'BANKA VE SİGORTA'!E11</f>
        <v>0.375</v>
      </c>
      <c r="G140" s="5" t="str">
        <f>'BANKA VE SİGORTA'!F11</f>
        <v>A201</v>
      </c>
      <c r="H140" s="5">
        <f>'BANKA VE SİGORTA'!G11</f>
        <v>0</v>
      </c>
      <c r="I140" s="5" t="str">
        <f>'BANKA VE SİGORTA'!H11</f>
        <v>Öğr. Gör. Abdulkadir ERYILMAZ</v>
      </c>
      <c r="J140" s="5" t="str">
        <f>'ÖĞR.ELM.SIN.PROG (2)'!J129</f>
        <v xml:space="preserve"> </v>
      </c>
      <c r="K140" t="str">
        <f t="shared" si="32"/>
        <v>130Öğr. Gör. Tuğba Cansu TOPALLI</v>
      </c>
    </row>
    <row r="141" spans="1:23" ht="14.25" thickTop="1" thickBot="1">
      <c r="A141" t="str">
        <f>COUNTIF($J$8:J141,J141)+15&amp;J141</f>
        <v xml:space="preserve">70 </v>
      </c>
      <c r="B141" t="str">
        <f>COUNTIF($I$8:I141,I141)&amp;I141</f>
        <v>4Öğr. Gör. Elif ATAMAN</v>
      </c>
      <c r="C141" s="5" t="str">
        <f>'BANKA VE SİGORTA'!B14</f>
        <v>BAN125</v>
      </c>
      <c r="D141" s="5" t="str">
        <f>'BANKA VE SİGORTA'!C14</f>
        <v>SİGORTACILIĞA GİRİŞ</v>
      </c>
      <c r="E141" s="19">
        <f>'BANKA VE SİGORTA'!D14</f>
        <v>44985</v>
      </c>
      <c r="F141" s="181">
        <f>'BANKA VE SİGORTA'!E14</f>
        <v>0.5</v>
      </c>
      <c r="G141" s="5" t="str">
        <f>'BANKA VE SİGORTA'!F14</f>
        <v>A201</v>
      </c>
      <c r="H141" s="5">
        <f>'BANKA VE SİGORTA'!G14</f>
        <v>0</v>
      </c>
      <c r="I141" s="5" t="str">
        <f>'BANKA VE SİGORTA'!H14</f>
        <v>Öğr. Gör. Elif ATAMAN</v>
      </c>
      <c r="J141" s="5" t="str">
        <f>'ÖĞR.ELM.SIN.PROG (2)'!J130</f>
        <v xml:space="preserve"> </v>
      </c>
      <c r="K141" t="str">
        <f t="shared" si="32"/>
        <v>131Öğr. Gör. Tuğba Cansu TOPALLI</v>
      </c>
    </row>
    <row r="142" spans="1:23" ht="14.25" thickTop="1" thickBot="1">
      <c r="A142" t="str">
        <f>COUNTIF($J$8:J142,J142)+15&amp;J142</f>
        <v>19Öğr. Gör. Tuğba Cansu TOPALLI</v>
      </c>
      <c r="B142" t="str">
        <f>COUNTIF($I$8:I142,I142)&amp;I142</f>
        <v>3Öğr. Gör. Serkan VARAN</v>
      </c>
      <c r="C142" s="5" t="str">
        <f>'BANKA VE SİGORTA'!B12</f>
        <v>BAN129</v>
      </c>
      <c r="D142" s="5" t="str">
        <f>'BANKA VE SİGORTA'!C12</f>
        <v>OFİS PROGRAMLARI</v>
      </c>
      <c r="E142" s="19">
        <f>'BANKA VE SİGORTA'!D12</f>
        <v>44984</v>
      </c>
      <c r="F142" s="181">
        <f>'BANKA VE SİGORTA'!E12</f>
        <v>0.5</v>
      </c>
      <c r="G142" s="5" t="str">
        <f>'BANKA VE SİGORTA'!F12</f>
        <v>A201</v>
      </c>
      <c r="H142" s="5">
        <f>'BANKA VE SİGORTA'!G12</f>
        <v>0</v>
      </c>
      <c r="I142" s="5" t="str">
        <f>'BANKA VE SİGORTA'!H12</f>
        <v>Öğr. Gör. Serkan VARAN</v>
      </c>
      <c r="J142" s="5" t="str">
        <f>'ÖĞR.ELM.SIN.PROG (2)'!J131</f>
        <v>Öğr. Gör. Tuğba Cansu TOPALLI</v>
      </c>
      <c r="K142" t="str">
        <f t="shared" si="32"/>
        <v>132Öğr. Gör. Tuğba Cansu TOPALLI</v>
      </c>
    </row>
    <row r="143" spans="1:23" ht="14.25" thickTop="1" thickBot="1">
      <c r="A143" t="e">
        <f>COUNTIF($J$8:J143,J143)+15&amp;J143</f>
        <v>#REF!</v>
      </c>
      <c r="B143" t="e">
        <f>COUNTIF($I$8:I143,I143)&amp;I143</f>
        <v>#REF!</v>
      </c>
      <c r="C143" s="5" t="e">
        <f>'BANKA VE SİGORTA'!#REF!</f>
        <v>#REF!</v>
      </c>
      <c r="D143" s="5" t="e">
        <f>'BANKA VE SİGORTA'!#REF!</f>
        <v>#REF!</v>
      </c>
      <c r="E143" s="19" t="e">
        <f>'BANKA VE SİGORTA'!#REF!</f>
        <v>#REF!</v>
      </c>
      <c r="F143" s="181" t="e">
        <f>'BANKA VE SİGORTA'!#REF!</f>
        <v>#REF!</v>
      </c>
      <c r="G143" s="5" t="e">
        <f>'BANKA VE SİGORTA'!#REF!</f>
        <v>#REF!</v>
      </c>
      <c r="H143" s="5" t="e">
        <f>'BANKA VE SİGORTA'!#REF!</f>
        <v>#REF!</v>
      </c>
      <c r="I143" s="5" t="e">
        <f>'BANKA VE SİGORTA'!#REF!</f>
        <v>#REF!</v>
      </c>
      <c r="J143" s="5" t="e">
        <f>'BANKA VE SİGORTA'!#REF!</f>
        <v>#REF!</v>
      </c>
      <c r="K143" t="str">
        <f t="shared" si="32"/>
        <v>133Öğr. Gör. Tuğba Cansu TOPALLI</v>
      </c>
      <c r="U143"/>
      <c r="W143"/>
    </row>
    <row r="144" spans="1:23" ht="14.25" thickTop="1" thickBot="1">
      <c r="A144" t="e">
        <f>COUNTIF($J$8:J144,J144)+15&amp;J144</f>
        <v>#REF!</v>
      </c>
      <c r="B144" t="str">
        <f>COUNTIF($I$8:I144,I144)&amp;I144</f>
        <v>10</v>
      </c>
      <c r="C144" s="5">
        <f>'BANKA VE SİGORTA'!B21</f>
        <v>0</v>
      </c>
      <c r="D144" s="5">
        <f>'BANKA VE SİGORTA'!C21</f>
        <v>0</v>
      </c>
      <c r="E144" s="19">
        <f>'BANKA VE SİGORTA'!D21</f>
        <v>0</v>
      </c>
      <c r="F144" s="181">
        <f>'BANKA VE SİGORTA'!E21</f>
        <v>0</v>
      </c>
      <c r="G144" s="5">
        <f>'BANKA VE SİGORTA'!F21</f>
        <v>0</v>
      </c>
      <c r="H144" s="5">
        <f>'BANKA VE SİGORTA'!G21</f>
        <v>0</v>
      </c>
      <c r="I144" s="5">
        <f>'BANKA VE SİGORTA'!H21</f>
        <v>0</v>
      </c>
      <c r="J144" s="5" t="e">
        <f>'BANKA VE SİGORTA'!#REF!</f>
        <v>#REF!</v>
      </c>
      <c r="K144" t="str">
        <f t="shared" si="32"/>
        <v>134Öğr. Gör. Tuğba Cansu TOPALLI</v>
      </c>
      <c r="L144" s="27"/>
      <c r="N144"/>
      <c r="O144" s="69"/>
      <c r="P144"/>
      <c r="Q144" s="67"/>
      <c r="R144"/>
      <c r="U144"/>
      <c r="W144"/>
    </row>
    <row r="145" spans="1:23" ht="14.25" thickTop="1" thickBot="1">
      <c r="A145" t="str">
        <f>COUNTIF($J$8:J145,J145)+15&amp;J145</f>
        <v>16</v>
      </c>
      <c r="B145" t="str">
        <f>COUNTIF($I$8:I145,I145)&amp;I145</f>
        <v>1</v>
      </c>
      <c r="C145" s="5"/>
      <c r="D145" s="5"/>
      <c r="E145" s="19"/>
      <c r="F145" s="181"/>
      <c r="G145" s="5"/>
      <c r="H145" s="5"/>
      <c r="I145" s="5"/>
      <c r="J145" s="5"/>
      <c r="K145" t="str">
        <f t="shared" si="32"/>
        <v>135Öğr. Gör. Tuğba Cansu TOPALLI</v>
      </c>
      <c r="L145" s="27"/>
      <c r="N145"/>
      <c r="O145" s="69"/>
      <c r="P145"/>
      <c r="Q145" s="67"/>
      <c r="R145"/>
      <c r="U145"/>
      <c r="W145"/>
    </row>
    <row r="146" spans="1:23" ht="13.5" thickTop="1">
      <c r="A146" t="str">
        <f>COUNTIF($J$8:J146,J146)+15&amp;J146</f>
        <v>16</v>
      </c>
      <c r="B146" t="str">
        <f>COUNTIF($I$8:I146,I146)&amp;I146</f>
        <v>1</v>
      </c>
      <c r="C146" s="5"/>
      <c r="D146" s="5"/>
      <c r="E146" s="19"/>
      <c r="F146" s="181"/>
      <c r="G146" s="5"/>
      <c r="H146" s="5"/>
      <c r="I146" s="5"/>
      <c r="J146" s="5"/>
      <c r="K146" t="str">
        <f t="shared" si="32"/>
        <v>136Öğr. Gör. Tuğba Cansu TOPALLI</v>
      </c>
      <c r="L146" s="27"/>
      <c r="N146"/>
      <c r="O146" s="69"/>
      <c r="P146"/>
      <c r="Q146" s="67"/>
      <c r="R146"/>
    </row>
    <row r="147" spans="1:23">
      <c r="A147" t="str">
        <f>COUNTIF($J$8:J147,J147)+15&amp;J147</f>
        <v>16</v>
      </c>
      <c r="B147" t="str">
        <f>COUNTIF($I$8:I147,I147)&amp;I147</f>
        <v>1</v>
      </c>
      <c r="C147" s="1"/>
      <c r="D147" s="1"/>
      <c r="E147" s="31"/>
      <c r="F147" s="180"/>
      <c r="G147" s="2"/>
      <c r="H147" s="2"/>
      <c r="I147" s="2"/>
      <c r="J147" s="2"/>
      <c r="K147" t="str">
        <f t="shared" si="32"/>
        <v>137Öğr. Gör. Tuğba Cansu TOPALLI</v>
      </c>
    </row>
    <row r="148" spans="1:23" ht="13.5" thickBot="1">
      <c r="A148" t="str">
        <f>COUNTIF($J$8:J148,J148)+15&amp;J148</f>
        <v>16</v>
      </c>
      <c r="B148" t="str">
        <f>COUNTIF($I$8:I148,I148)&amp;I148</f>
        <v>1</v>
      </c>
      <c r="C148" s="438" t="s">
        <v>5</v>
      </c>
      <c r="D148" s="438"/>
      <c r="E148" s="438"/>
      <c r="F148" s="438"/>
      <c r="G148" s="438"/>
      <c r="H148" s="438"/>
      <c r="I148" s="438"/>
      <c r="J148" s="438"/>
      <c r="K148" t="str">
        <f t="shared" si="32"/>
        <v>138Öğr. Gör. Tuğba Cansu TOPALLI</v>
      </c>
    </row>
    <row r="149" spans="1:23" ht="15" thickTop="1" thickBot="1">
      <c r="A149" t="str">
        <f>COUNTIF($J$8:J149,J149)+15&amp;J149</f>
        <v>24ÖĞR. SAYISI</v>
      </c>
      <c r="B149" t="str">
        <f>COUNTIF($I$8:I149,I149)&amp;I149</f>
        <v>1</v>
      </c>
      <c r="C149" s="3" t="s">
        <v>24</v>
      </c>
      <c r="D149" s="3" t="s">
        <v>0</v>
      </c>
      <c r="E149" s="17" t="s">
        <v>6</v>
      </c>
      <c r="F149" s="25" t="s">
        <v>1</v>
      </c>
      <c r="G149" s="4" t="s">
        <v>2</v>
      </c>
      <c r="H149" s="4" t="s">
        <v>25</v>
      </c>
      <c r="I149" s="4"/>
      <c r="J149" s="4" t="s">
        <v>25</v>
      </c>
      <c r="K149" t="str">
        <f t="shared" si="32"/>
        <v>139Öğr. Gör. Tuğba Cansu TOPALLI</v>
      </c>
    </row>
    <row r="150" spans="1:23" ht="14.25" thickTop="1" thickBot="1">
      <c r="A150" t="str">
        <f>COUNTIF($J$8:J150,J150)+15&amp;J150</f>
        <v xml:space="preserve">71 </v>
      </c>
      <c r="B150" t="str">
        <f>COUNTIF($I$8:I150,I150)&amp;I150</f>
        <v>8Öğr. Gör. Mustafa SOLMAZ</v>
      </c>
      <c r="C150" s="15" t="str">
        <f>'BANKA VE SİGORTA'!B26</f>
        <v>BAN203</v>
      </c>
      <c r="D150" s="15" t="str">
        <f>'BANKA VE SİGORTA'!C26</f>
        <v>Bankacılık ve Sigorta Hukuku</v>
      </c>
      <c r="E150" s="19">
        <f>'BANKA VE SİGORTA'!D26</f>
        <v>44985</v>
      </c>
      <c r="F150" s="181">
        <f>'BANKA VE SİGORTA'!E26</f>
        <v>0.54166666666666663</v>
      </c>
      <c r="G150" s="15" t="str">
        <f>'BANKA VE SİGORTA'!F26</f>
        <v>A201</v>
      </c>
      <c r="H150" s="15">
        <f>'BANKA VE SİGORTA'!G26</f>
        <v>0</v>
      </c>
      <c r="I150" s="15" t="str">
        <f>'BANKA VE SİGORTA'!H26</f>
        <v>Öğr. Gör. Mustafa SOLMAZ</v>
      </c>
      <c r="J150" s="5" t="str">
        <f>'ÖĞR.ELM.SIN.PROG (2)'!J139</f>
        <v xml:space="preserve"> </v>
      </c>
      <c r="K150" t="str">
        <f t="shared" si="32"/>
        <v>140Öğr. Gör. Tuğba Cansu TOPALLI</v>
      </c>
    </row>
    <row r="151" spans="1:23" ht="14.25" thickTop="1" thickBot="1">
      <c r="A151" t="str">
        <f>COUNTIF($J$8:J151,J151)+15&amp;J151</f>
        <v xml:space="preserve">72 </v>
      </c>
      <c r="B151" t="str">
        <f>COUNTIF($I$8:I151,I151)&amp;I151</f>
        <v>5Öğr. Gör. Elif ATAMAN</v>
      </c>
      <c r="C151" s="15" t="str">
        <f>'BANKA VE SİGORTA'!B29</f>
        <v>BAN225</v>
      </c>
      <c r="D151" s="15" t="str">
        <f>'BANKA VE SİGORTA'!C29</f>
        <v>Banka-Sigorta İşlemleri ve Uyg</v>
      </c>
      <c r="E151" s="19">
        <f>'BANKA VE SİGORTA'!D29</f>
        <v>44986</v>
      </c>
      <c r="F151" s="181">
        <f>'BANKA VE SİGORTA'!E29</f>
        <v>0.54166666666666663</v>
      </c>
      <c r="G151" s="15" t="str">
        <f>'BANKA VE SİGORTA'!F29</f>
        <v>A201</v>
      </c>
      <c r="H151" s="15">
        <f>'BANKA VE SİGORTA'!G29</f>
        <v>0</v>
      </c>
      <c r="I151" s="15" t="str">
        <f>'BANKA VE SİGORTA'!H29</f>
        <v>Öğr. Gör. Elif ATAMAN</v>
      </c>
      <c r="J151" s="5" t="str">
        <f>'ÖĞR.ELM.SIN.PROG (2)'!J140</f>
        <v xml:space="preserve"> </v>
      </c>
      <c r="K151" t="str">
        <f t="shared" si="32"/>
        <v>141Öğr. Gör. Tuğba Cansu TOPALLI</v>
      </c>
    </row>
    <row r="152" spans="1:23" ht="14.25" thickTop="1" thickBot="1">
      <c r="A152" t="str">
        <f>COUNTIF($J$8:J152,J152)+15&amp;J152</f>
        <v xml:space="preserve">73 </v>
      </c>
      <c r="B152" t="str">
        <f>COUNTIF($I$8:I152,I152)&amp;I152</f>
        <v>5Öğr. Gör. Dr. Azize Zehra ÇELENLİ BAŞARAN</v>
      </c>
      <c r="C152" s="15" t="str">
        <f>'BANKA VE SİGORTA'!B28</f>
        <v>BAN227</v>
      </c>
      <c r="D152" s="15" t="str">
        <f>'BANKA VE SİGORTA'!C28</f>
        <v>Pazarlama ve Satış Yönetimi</v>
      </c>
      <c r="E152" s="19">
        <f>'BANKA VE SİGORTA'!D28</f>
        <v>44960</v>
      </c>
      <c r="F152" s="181">
        <f>'BANKA VE SİGORTA'!E28</f>
        <v>0.54166666666666663</v>
      </c>
      <c r="G152" s="15">
        <f>'BANKA VE SİGORTA'!F28</f>
        <v>0</v>
      </c>
      <c r="H152" s="15">
        <f>'BANKA VE SİGORTA'!G28</f>
        <v>0</v>
      </c>
      <c r="I152" s="15" t="str">
        <f>'BANKA VE SİGORTA'!H28</f>
        <v>Öğr. Gör. Dr. Azize Zehra ÇELENLİ BAŞARAN</v>
      </c>
      <c r="J152" s="5" t="str">
        <f>'ÖĞR.ELM.SIN.PROG (2)'!J141</f>
        <v xml:space="preserve"> </v>
      </c>
      <c r="K152" t="str">
        <f t="shared" si="32"/>
        <v>142Öğr. Gör. Tuğba Cansu TOPALLI</v>
      </c>
    </row>
    <row r="153" spans="1:23" ht="14.25" thickTop="1" thickBot="1">
      <c r="A153" t="str">
        <f>COUNTIF($J$8:J153,J153)+15&amp;J153</f>
        <v xml:space="preserve">74 </v>
      </c>
      <c r="B153" t="str">
        <f>COUNTIF($I$8:I153,I153)&amp;I153</f>
        <v>4Öğr. Gör. Abdulkadir ERYILMAZ</v>
      </c>
      <c r="C153" s="15" t="str">
        <f>'BANKA VE SİGORTA'!B24</f>
        <v>BAN229</v>
      </c>
      <c r="D153" s="15" t="str">
        <f>'BANKA VE SİGORTA'!C24</f>
        <v>BES ve Hayat Sigortaları</v>
      </c>
      <c r="E153" s="19">
        <f>'BANKA VE SİGORTA'!D24</f>
        <v>44984</v>
      </c>
      <c r="F153" s="181">
        <f>'BANKA VE SİGORTA'!E24</f>
        <v>0.54166666666666663</v>
      </c>
      <c r="G153" s="15" t="str">
        <f>'BANKA VE SİGORTA'!F24</f>
        <v>A201</v>
      </c>
      <c r="H153" s="15">
        <f>'BANKA VE SİGORTA'!G24</f>
        <v>0</v>
      </c>
      <c r="I153" s="15" t="str">
        <f>'BANKA VE SİGORTA'!H24</f>
        <v>Öğr. Gör. Abdulkadir ERYILMAZ</v>
      </c>
      <c r="J153" s="5" t="str">
        <f>'ÖĞR.ELM.SIN.PROG (2)'!J142</f>
        <v xml:space="preserve"> </v>
      </c>
      <c r="K153" t="str">
        <f t="shared" si="32"/>
        <v>143Öğr. Gör. Tuğba Cansu TOPALLI</v>
      </c>
    </row>
    <row r="154" spans="1:23" ht="14.25" thickTop="1" thickBot="1">
      <c r="A154" t="str">
        <f>COUNTIF($J$8:J154,J154)+15&amp;J154</f>
        <v xml:space="preserve">75 </v>
      </c>
      <c r="B154" t="str">
        <f>COUNTIF($I$8:I154,I154)&amp;I154</f>
        <v>3Öğr. Gör. Tunahan BİLGİN</v>
      </c>
      <c r="C154" s="15" t="str">
        <f>'BANKA VE SİGORTA'!B25</f>
        <v>BAN231</v>
      </c>
      <c r="D154" s="15" t="str">
        <f>'BANKA VE SİGORTA'!C25</f>
        <v>Mali Tablolar ve Kredi Analizi</v>
      </c>
      <c r="E154" s="19">
        <f>'BANKA VE SİGORTA'!D25</f>
        <v>44963</v>
      </c>
      <c r="F154" s="181">
        <f>'BANKA VE SİGORTA'!E25</f>
        <v>0.54166666666666663</v>
      </c>
      <c r="G154" s="15">
        <f>'BANKA VE SİGORTA'!F25</f>
        <v>0</v>
      </c>
      <c r="H154" s="15">
        <f>'BANKA VE SİGORTA'!G25</f>
        <v>0</v>
      </c>
      <c r="I154" s="15" t="str">
        <f>'BANKA VE SİGORTA'!H25</f>
        <v>Öğr. Gör. Tunahan BİLGİN</v>
      </c>
      <c r="J154" s="5" t="str">
        <f>'ÖĞR.ELM.SIN.PROG (2)'!J143</f>
        <v xml:space="preserve"> </v>
      </c>
      <c r="K154" t="str">
        <f t="shared" ref="K154:K217" si="33">ROW()-10&amp;$O$4</f>
        <v>144Öğr. Gör. Tuğba Cansu TOPALLI</v>
      </c>
    </row>
    <row r="155" spans="1:23" ht="14.25" thickTop="1" thickBot="1">
      <c r="A155" t="str">
        <f>COUNTIF($J$8:J155,J155)+15&amp;J155</f>
        <v xml:space="preserve">76 </v>
      </c>
      <c r="B155" t="str">
        <f>COUNTIF($I$8:I155,I155)&amp;I155</f>
        <v>6Öğr. Gör. Dr. Azize Zehra ÇELENLİ BAŞARAN</v>
      </c>
      <c r="C155" s="15" t="str">
        <f>'BANKA VE SİGORTA'!B27</f>
        <v>BAN239</v>
      </c>
      <c r="D155" s="15" t="str">
        <f>'BANKA VE SİGORTA'!C27</f>
        <v>Portföy Yönetimi</v>
      </c>
      <c r="E155" s="19">
        <f>'BANKA VE SİGORTA'!D27</f>
        <v>44959</v>
      </c>
      <c r="F155" s="181">
        <f>'BANKA VE SİGORTA'!E27</f>
        <v>0.54166666666666663</v>
      </c>
      <c r="G155" s="15">
        <f>'BANKA VE SİGORTA'!F27</f>
        <v>0</v>
      </c>
      <c r="H155" s="15">
        <f>'BANKA VE SİGORTA'!G27</f>
        <v>0</v>
      </c>
      <c r="I155" s="15" t="str">
        <f>'BANKA VE SİGORTA'!H27</f>
        <v>Öğr. Gör. Dr. Azize Zehra ÇELENLİ BAŞARAN</v>
      </c>
      <c r="J155" s="5" t="str">
        <f>'ÖĞR.ELM.SIN.PROG (2)'!J144</f>
        <v xml:space="preserve"> </v>
      </c>
      <c r="K155" t="str">
        <f t="shared" si="33"/>
        <v>145Öğr. Gör. Tuğba Cansu TOPALLI</v>
      </c>
    </row>
    <row r="156" spans="1:23" ht="14.25" thickTop="1" thickBot="1">
      <c r="A156" t="str">
        <f>COUNTIF($J$8:J156,J156)+15&amp;J156</f>
        <v xml:space="preserve">77 </v>
      </c>
      <c r="B156" t="str">
        <f>COUNTIF($I$8:I156,I156)&amp;I156</f>
        <v>7Öğr. Gör. Mürsel KAN</v>
      </c>
      <c r="C156" s="15" t="str">
        <f>'BANKA VE SİGORTA'!B30</f>
        <v>BAN245</v>
      </c>
      <c r="D156" s="15" t="str">
        <f>'BANKA VE SİGORTA'!C30</f>
        <v>Girişimcilik ve Yenilikçilik</v>
      </c>
      <c r="E156" s="19">
        <f>'BANKA VE SİGORTA'!D30</f>
        <v>44986</v>
      </c>
      <c r="F156" s="181">
        <f>'BANKA VE SİGORTA'!E30</f>
        <v>0.66666666666666663</v>
      </c>
      <c r="G156" s="15" t="str">
        <f>'BANKA VE SİGORTA'!F30</f>
        <v>A201</v>
      </c>
      <c r="H156" s="15">
        <f>'BANKA VE SİGORTA'!G30</f>
        <v>0</v>
      </c>
      <c r="I156" s="15" t="str">
        <f>'BANKA VE SİGORTA'!H30</f>
        <v>Öğr. Gör. Mürsel KAN</v>
      </c>
      <c r="J156" s="5" t="str">
        <f>'ÖĞR.ELM.SIN.PROG (2)'!J145</f>
        <v xml:space="preserve"> </v>
      </c>
      <c r="K156" t="str">
        <f t="shared" si="33"/>
        <v>146Öğr. Gör. Tuğba Cansu TOPALLI</v>
      </c>
    </row>
    <row r="157" spans="1:23" ht="14.25" thickTop="1" thickBot="1">
      <c r="A157" t="str">
        <f>COUNTIF($J$8:J157,J157)+15&amp;J157</f>
        <v xml:space="preserve">78 </v>
      </c>
      <c r="B157" t="str">
        <f>COUNTIF($I$8:I157,I157)&amp;I157</f>
        <v>1UZAKTAN EĞİTİMİ TERCİH EDENLER ÖĞRENCİLER SINAV YER VE SAATİNİ "sinav.omu.edu.tr" ADRESİNDEN ÖĞRENEREK BELİRTİLEN YER VE SIRALARDA SINAVA GİRECEKLERDİR.
YÜZYÜZE EĞİTİMİ TERCİH EDENLER İSE ADALET MESLEK YÜKSEKOKULUNDA 15:30'DA SINAVA GİRECEKLERDİR.</v>
      </c>
      <c r="C157" s="15" t="str">
        <f>'BANKA VE SİGORTA'!B31</f>
        <v>ATİ101</v>
      </c>
      <c r="D157" s="15" t="str">
        <f>'BANKA VE SİGORTA'!C31</f>
        <v>Atatürk İlkeleri ve İnkılap Tarihi I</v>
      </c>
      <c r="E157" s="19">
        <f>'BANKA VE SİGORTA'!D31</f>
        <v>44961</v>
      </c>
      <c r="F157" s="181" t="e">
        <f>'BANKA VE SİGORTA'!#REF!</f>
        <v>#REF!</v>
      </c>
      <c r="G157" s="15">
        <f>'BANKA VE SİGORTA'!F31</f>
        <v>0</v>
      </c>
      <c r="H157" s="15">
        <f>'BANKA VE SİGORTA'!G31</f>
        <v>0</v>
      </c>
      <c r="I157" s="15" t="str">
        <f>'BANKA VE SİGORTA'!E31</f>
        <v>UZAKTAN EĞİTİMİ TERCİH EDENLER ÖĞRENCİLER SINAV YER VE SAATİNİ "sinav.omu.edu.tr" ADRESİNDEN ÖĞRENEREK BELİRTİLEN YER VE SIRALARDA SINAVA GİRECEKLERDİR.
YÜZYÜZE EĞİTİMİ TERCİH EDENLER İSE ADALET MESLEK YÜKSEKOKULUNDA 15:30'DA SINAVA GİRECEKLERDİR.</v>
      </c>
      <c r="J157" s="5" t="str">
        <f>'ÖĞR.ELM.SIN.PROG (2)'!J146</f>
        <v xml:space="preserve"> </v>
      </c>
      <c r="K157" t="str">
        <f t="shared" si="33"/>
        <v>147Öğr. Gör. Tuğba Cansu TOPALLI</v>
      </c>
    </row>
    <row r="158" spans="1:23" ht="14.25" thickTop="1" thickBot="1">
      <c r="A158" t="str">
        <f>COUNTIF($J$8:J158,J158)+15&amp;J158</f>
        <v>170</v>
      </c>
      <c r="B158" t="str">
        <f>COUNTIF($I$8:I158,I158)&amp;I158</f>
        <v>20</v>
      </c>
      <c r="C158" s="15" t="str">
        <f>'BANKA VE SİGORTA'!B32</f>
        <v>TDİ101</v>
      </c>
      <c r="D158" s="15" t="str">
        <f>'BANKA VE SİGORTA'!C32</f>
        <v>Türk Dili I</v>
      </c>
      <c r="E158" s="19">
        <f>'BANKA VE SİGORTA'!D32</f>
        <v>0</v>
      </c>
      <c r="F158" s="181">
        <f>'BANKA VE SİGORTA'!E32</f>
        <v>0</v>
      </c>
      <c r="G158" s="15">
        <f>'BANKA VE SİGORTA'!F32</f>
        <v>0</v>
      </c>
      <c r="H158" s="15">
        <f>'BANKA VE SİGORTA'!G32</f>
        <v>0</v>
      </c>
      <c r="I158" s="15">
        <f>'BANKA VE SİGORTA'!H32</f>
        <v>0</v>
      </c>
      <c r="J158" s="15">
        <f>'BANKA VE SİGORTA'!I32</f>
        <v>0</v>
      </c>
      <c r="K158" t="str">
        <f t="shared" si="33"/>
        <v>148Öğr. Gör. Tuğba Cansu TOPALLI</v>
      </c>
    </row>
    <row r="159" spans="1:23" ht="14.25" thickTop="1" thickBot="1">
      <c r="A159" t="str">
        <f>COUNTIF($J$8:J159,J159)+15&amp;J159</f>
        <v>180</v>
      </c>
      <c r="B159" t="str">
        <f>COUNTIF($I$8:I159,I159)&amp;I159</f>
        <v>30</v>
      </c>
      <c r="C159" s="15" t="str">
        <f>'BANKA VE SİGORTA'!B33</f>
        <v>YDİ101</v>
      </c>
      <c r="D159" s="15" t="str">
        <f>'BANKA VE SİGORTA'!C33</f>
        <v>İngilizce I</v>
      </c>
      <c r="E159" s="19">
        <f>'BANKA VE SİGORTA'!D33</f>
        <v>0</v>
      </c>
      <c r="F159" s="181">
        <f>'BANKA VE SİGORTA'!E33</f>
        <v>0</v>
      </c>
      <c r="G159" s="15">
        <f>'BANKA VE SİGORTA'!F33</f>
        <v>0</v>
      </c>
      <c r="H159" s="15">
        <f>'BANKA VE SİGORTA'!G33</f>
        <v>0</v>
      </c>
      <c r="I159" s="15">
        <f>'BANKA VE SİGORTA'!H33</f>
        <v>0</v>
      </c>
      <c r="J159" s="15">
        <f>'BANKA VE SİGORTA'!I33</f>
        <v>0</v>
      </c>
      <c r="K159" t="str">
        <f t="shared" si="33"/>
        <v>149Öğr. Gör. Tuğba Cansu TOPALLI</v>
      </c>
    </row>
    <row r="160" spans="1:23" ht="13.5" thickTop="1">
      <c r="A160" t="str">
        <f>COUNTIF($J$8:J160,J160)+15&amp;J160</f>
        <v>190</v>
      </c>
      <c r="B160" t="str">
        <f>COUNTIF($I$8:I160,I160)&amp;I160</f>
        <v>4Öğr. Gör. Tunahan BİLGİN</v>
      </c>
      <c r="C160" s="15" t="str">
        <f>'BANKA VE SİGORTA'!B34</f>
        <v>BAN231</v>
      </c>
      <c r="D160" s="15" t="str">
        <f>'BANKA VE SİGORTA'!C34</f>
        <v>Mali Tablolar ve Kredi Analizi</v>
      </c>
      <c r="E160" s="19">
        <f>'BANKA VE SİGORTA'!D34</f>
        <v>44987</v>
      </c>
      <c r="F160" s="181">
        <f>'BANKA VE SİGORTA'!E34</f>
        <v>0.54166666666666663</v>
      </c>
      <c r="G160" s="15" t="str">
        <f>'BANKA VE SİGORTA'!F34</f>
        <v>A201</v>
      </c>
      <c r="H160" s="15">
        <f>'BANKA VE SİGORTA'!G34</f>
        <v>0</v>
      </c>
      <c r="I160" s="15" t="str">
        <f>'BANKA VE SİGORTA'!H34</f>
        <v>Öğr. Gör. Tunahan BİLGİN</v>
      </c>
      <c r="J160" s="15">
        <f>'BANKA VE SİGORTA'!I34</f>
        <v>0</v>
      </c>
      <c r="K160" t="str">
        <f t="shared" si="33"/>
        <v>150Öğr. Gör. Tuğba Cansu TOPALLI</v>
      </c>
    </row>
    <row r="161" spans="1:23" ht="13.5" thickBot="1">
      <c r="A161" t="str">
        <f>COUNTIF($J$8:J161,J161)+15&amp;J161</f>
        <v>19</v>
      </c>
      <c r="B161" t="str">
        <f>COUNTIF($I$8:I161,I161)&amp;I161</f>
        <v>3</v>
      </c>
      <c r="K161" t="str">
        <f t="shared" si="33"/>
        <v>151Öğr. Gör. Tuğba Cansu TOPALLI</v>
      </c>
    </row>
    <row r="162" spans="1:23" ht="15" thickTop="1" thickBot="1">
      <c r="A162" t="str">
        <f>COUNTIF($J$8:J162,J162)+15&amp;J162</f>
        <v>25ÖĞR. SAYISI</v>
      </c>
      <c r="B162" t="str">
        <f>COUNTIF($I$8:I162,I162)&amp;I162</f>
        <v>3</v>
      </c>
      <c r="C162" s="3" t="s">
        <v>23</v>
      </c>
      <c r="D162" s="3" t="s">
        <v>0</v>
      </c>
      <c r="E162" s="17" t="s">
        <v>8</v>
      </c>
      <c r="F162" s="22" t="s">
        <v>1</v>
      </c>
      <c r="G162" s="4" t="s">
        <v>9</v>
      </c>
      <c r="H162" s="4" t="s">
        <v>25</v>
      </c>
      <c r="I162" s="4"/>
      <c r="J162" s="4" t="s">
        <v>25</v>
      </c>
      <c r="K162" t="str">
        <f t="shared" si="33"/>
        <v>152Öğr. Gör. Tuğba Cansu TOPALLI</v>
      </c>
    </row>
    <row r="163" spans="1:23" ht="14.25" thickTop="1" thickBot="1">
      <c r="A163" t="str">
        <f>COUNTIF($J$8:J163,J163)+15&amp;J163</f>
        <v xml:space="preserve">79 </v>
      </c>
      <c r="B163" t="str">
        <f>COUNTIF($I$8:I163,I163)&amp;I163</f>
        <v>5Öğr. Gör. Abdulkadir ERYILMAZ</v>
      </c>
      <c r="C163" s="5" t="str">
        <f>'BANKA VE SİGORTA II. ÖĞR'!B11</f>
        <v>BAN123</v>
      </c>
      <c r="D163" s="5" t="str">
        <f>'BANKA VE SİGORTA II. ÖĞR'!C11</f>
        <v>GENEL BANKACILIK</v>
      </c>
      <c r="E163" s="19">
        <f>'BANKA VE SİGORTA II. ÖĞR'!D11</f>
        <v>0</v>
      </c>
      <c r="F163" s="181">
        <f>'BANKA VE SİGORTA II. ÖĞR'!E11</f>
        <v>0.70833333333333337</v>
      </c>
      <c r="G163" s="5" t="str">
        <f>'BANKA VE SİGORTA II. ÖĞR'!F11</f>
        <v>A201</v>
      </c>
      <c r="H163" s="5">
        <f>'BANKA VE SİGORTA II. ÖĞR'!G11</f>
        <v>0</v>
      </c>
      <c r="I163" s="5" t="str">
        <f>'BANKA VE SİGORTA II. ÖĞR'!H11</f>
        <v>Öğr. Gör. Abdulkadir ERYILMAZ</v>
      </c>
      <c r="J163" s="5" t="str">
        <f>'ÖĞR.ELM.SIN.PROG (2)'!J159</f>
        <v xml:space="preserve"> </v>
      </c>
      <c r="K163" t="str">
        <f t="shared" si="33"/>
        <v>153Öğr. Gör. Tuğba Cansu TOPALLI</v>
      </c>
    </row>
    <row r="164" spans="1:23" ht="14.25" thickTop="1" thickBot="1">
      <c r="A164" t="str">
        <f>COUNTIF($J$8:J164,J164)+15&amp;J164</f>
        <v xml:space="preserve">80 </v>
      </c>
      <c r="B164" t="str">
        <f>COUNTIF($I$8:I164,I164)&amp;I164</f>
        <v>2Öğr. Gör. AslıTOSYALI KARADAĞ</v>
      </c>
      <c r="C164" s="5" t="str">
        <f>'BANKA VE SİGORTA II. ÖĞR'!B12</f>
        <v>BAN 131</v>
      </c>
      <c r="D164" s="5" t="str">
        <f>'BANKA VE SİGORTA II. ÖĞR'!C12</f>
        <v>İŞ SAĞLIĞI VE GÜVENLİĞİ</v>
      </c>
      <c r="E164" s="19">
        <f>'BANKA VE SİGORTA II. ÖĞR'!D12</f>
        <v>0</v>
      </c>
      <c r="F164" s="181">
        <f>'BANKA VE SİGORTA II. ÖĞR'!E12</f>
        <v>0.70833333333333337</v>
      </c>
      <c r="G164" s="5" t="str">
        <f>'BANKA VE SİGORTA II. ÖĞR'!F12</f>
        <v>A201</v>
      </c>
      <c r="H164" s="5">
        <f>'BANKA VE SİGORTA II. ÖĞR'!G12</f>
        <v>0</v>
      </c>
      <c r="I164" s="5" t="str">
        <f>'BANKA VE SİGORTA II. ÖĞR'!H12</f>
        <v>Öğr. Gör. AslıTOSYALI KARADAĞ</v>
      </c>
      <c r="J164" s="5" t="str">
        <f>'ÖĞR.ELM.SIN.PROG (2)'!J160</f>
        <v xml:space="preserve"> </v>
      </c>
      <c r="K164" t="str">
        <f t="shared" si="33"/>
        <v>154Öğr. Gör. Tuğba Cansu TOPALLI</v>
      </c>
    </row>
    <row r="165" spans="1:23" ht="14.25" thickTop="1" thickBot="1">
      <c r="A165" t="str">
        <f>COUNTIF($J$8:J165,J165)+15&amp;J165</f>
        <v xml:space="preserve">81 </v>
      </c>
      <c r="B165" t="str">
        <f>COUNTIF($I$8:I165,I165)&amp;I165</f>
        <v>6Öğr. Gör. Turgay YAVUZARSLAN</v>
      </c>
      <c r="C165" s="5" t="str">
        <f>'BANKA VE SİGORTA II. ÖĞR'!B13</f>
        <v>BAN 101</v>
      </c>
      <c r="D165" s="5" t="str">
        <f>'BANKA VE SİGORTA II. ÖĞR'!C13</f>
        <v>GENEL MUHASEBE I</v>
      </c>
      <c r="E165" s="19">
        <f>'BANKA VE SİGORTA II. ÖĞR'!D13</f>
        <v>0</v>
      </c>
      <c r="F165" s="181">
        <f>'BANKA VE SİGORTA II. ÖĞR'!E13</f>
        <v>0.70833333333333337</v>
      </c>
      <c r="G165" s="5" t="str">
        <f>'BANKA VE SİGORTA II. ÖĞR'!F13</f>
        <v>A201</v>
      </c>
      <c r="H165" s="5">
        <f>'BANKA VE SİGORTA II. ÖĞR'!G13</f>
        <v>0</v>
      </c>
      <c r="I165" s="5" t="str">
        <f>'BANKA VE SİGORTA II. ÖĞR'!H13</f>
        <v>Öğr. Gör. Turgay YAVUZARSLAN</v>
      </c>
      <c r="J165" s="5" t="str">
        <f>'ÖĞR.ELM.SIN.PROG (2)'!J152</f>
        <v xml:space="preserve"> </v>
      </c>
      <c r="K165" t="str">
        <f t="shared" si="33"/>
        <v>155Öğr. Gör. Tuğba Cansu TOPALLI</v>
      </c>
    </row>
    <row r="166" spans="1:23" ht="14.25" thickTop="1" thickBot="1">
      <c r="A166" t="str">
        <f>COUNTIF($J$8:J166,J166)+15&amp;J166</f>
        <v xml:space="preserve">82 </v>
      </c>
      <c r="B166" t="str">
        <f>COUNTIF($I$8:I166,I166)&amp;I166</f>
        <v>4Öğr. Gör. Serkan VARAN</v>
      </c>
      <c r="C166" s="5" t="str">
        <f>'BANKA VE SİGORTA II. ÖĞR'!B14</f>
        <v>BAN129</v>
      </c>
      <c r="D166" s="5" t="str">
        <f>'BANKA VE SİGORTA II. ÖĞR'!C14</f>
        <v>OFİS PROGRAMLARI</v>
      </c>
      <c r="E166" s="19">
        <f>'BANKA VE SİGORTA II. ÖĞR'!D14</f>
        <v>0</v>
      </c>
      <c r="F166" s="181">
        <f>'BANKA VE SİGORTA II. ÖĞR'!E14</f>
        <v>0.70833333333333337</v>
      </c>
      <c r="G166" s="5" t="str">
        <f>'BANKA VE SİGORTA II. ÖĞR'!F14</f>
        <v>A201</v>
      </c>
      <c r="H166" s="5">
        <f>'BANKA VE SİGORTA II. ÖĞR'!G14</f>
        <v>0</v>
      </c>
      <c r="I166" s="5" t="str">
        <f>'BANKA VE SİGORTA II. ÖĞR'!H14</f>
        <v>Öğr. Gör. Serkan VARAN</v>
      </c>
      <c r="J166" s="5" t="str">
        <f>'ÖĞR.ELM.SIN.PROG (2)'!J153</f>
        <v xml:space="preserve"> </v>
      </c>
      <c r="K166" t="str">
        <f t="shared" si="33"/>
        <v>156Öğr. Gör. Tuğba Cansu TOPALLI</v>
      </c>
    </row>
    <row r="167" spans="1:23" ht="14.25" thickTop="1" thickBot="1">
      <c r="A167" t="str">
        <f>COUNTIF($J$8:J167,J167)+15&amp;J167</f>
        <v xml:space="preserve">83 </v>
      </c>
      <c r="B167" t="str">
        <f>COUNTIF($I$8:I167,I167)&amp;I167</f>
        <v>6Öğr. Gör. Seval ŞENGEZER</v>
      </c>
      <c r="C167" s="5" t="str">
        <f>'BANKA VE SİGORTA II. ÖĞR'!B15</f>
        <v>BAN105</v>
      </c>
      <c r="D167" s="5" t="str">
        <f>'BANKA VE SİGORTA II. ÖĞR'!C15</f>
        <v>GENEL EKONOMİ</v>
      </c>
      <c r="E167" s="19">
        <f>'BANKA VE SİGORTA II. ÖĞR'!D15</f>
        <v>0</v>
      </c>
      <c r="F167" s="181">
        <f>'BANKA VE SİGORTA II. ÖĞR'!E15</f>
        <v>0.70833333333333337</v>
      </c>
      <c r="G167" s="5" t="str">
        <f>'BANKA VE SİGORTA II. ÖĞR'!F15</f>
        <v>A201</v>
      </c>
      <c r="H167" s="5">
        <f>'BANKA VE SİGORTA II. ÖĞR'!G15</f>
        <v>0</v>
      </c>
      <c r="I167" s="5" t="str">
        <f>'BANKA VE SİGORTA II. ÖĞR'!H15</f>
        <v>Öğr. Gör. Seval ŞENGEZER</v>
      </c>
      <c r="J167" s="5" t="str">
        <f>'ÖĞR.ELM.SIN.PROG (2)'!J154</f>
        <v xml:space="preserve"> </v>
      </c>
      <c r="K167" t="str">
        <f t="shared" si="33"/>
        <v>157Öğr. Gör. Tuğba Cansu TOPALLI</v>
      </c>
    </row>
    <row r="168" spans="1:23" ht="14.25" thickTop="1" thickBot="1">
      <c r="A168" t="str">
        <f>COUNTIF($J$8:J168,J168)+15&amp;J168</f>
        <v xml:space="preserve">84 </v>
      </c>
      <c r="B168" t="str">
        <f>COUNTIF($I$8:I168,I168)&amp;I168</f>
        <v>6Öğr. Gör. Ömer YILMAZ</v>
      </c>
      <c r="C168" s="5" t="str">
        <f>'BANKA VE SİGORTA II. ÖĞR'!B16</f>
        <v>BAN 103</v>
      </c>
      <c r="D168" s="5" t="str">
        <f>'BANKA VE SİGORTA II. ÖĞR'!C16</f>
        <v>GENEL İŞLETME</v>
      </c>
      <c r="E168" s="19">
        <f>'BANKA VE SİGORTA II. ÖĞR'!D16</f>
        <v>0</v>
      </c>
      <c r="F168" s="181">
        <f>'BANKA VE SİGORTA II. ÖĞR'!E16</f>
        <v>0.70833333333333337</v>
      </c>
      <c r="G168" s="5" t="str">
        <f>'BANKA VE SİGORTA II. ÖĞR'!F16</f>
        <v>A201</v>
      </c>
      <c r="H168" s="5">
        <f>'BANKA VE SİGORTA II. ÖĞR'!G16</f>
        <v>0</v>
      </c>
      <c r="I168" s="5" t="str">
        <f>'BANKA VE SİGORTA II. ÖĞR'!H16</f>
        <v>Öğr. Gör. Ömer YILMAZ</v>
      </c>
      <c r="J168" s="5" t="str">
        <f>'ÖĞR.ELM.SIN.PROG (2)'!J155</f>
        <v xml:space="preserve"> </v>
      </c>
      <c r="K168" t="str">
        <f t="shared" si="33"/>
        <v>158Öğr. Gör. Tuğba Cansu TOPALLI</v>
      </c>
    </row>
    <row r="169" spans="1:23" ht="14.25" thickTop="1" thickBot="1">
      <c r="A169" t="str">
        <f>COUNTIF($J$8:J169,J169)+15&amp;J169</f>
        <v xml:space="preserve">85 </v>
      </c>
      <c r="B169" t="str">
        <f>COUNTIF($I$8:I169,I169)&amp;I169</f>
        <v>4Dr. Öğretim Üyesi EVREN ERGÜN</v>
      </c>
      <c r="C169" s="5" t="str">
        <f>'BANKA VE SİGORTA II. ÖĞR'!B17</f>
        <v>BAN 127</v>
      </c>
      <c r="D169" s="5" t="str">
        <f>'BANKA VE SİGORTA II. ÖĞR'!C17</f>
        <v>MESLEKİ MATEMATİK</v>
      </c>
      <c r="E169" s="19">
        <f>'BANKA VE SİGORTA II. ÖĞR'!D17</f>
        <v>0</v>
      </c>
      <c r="F169" s="181">
        <f>'BANKA VE SİGORTA II. ÖĞR'!E17</f>
        <v>0.70833333333333337</v>
      </c>
      <c r="G169" s="5" t="str">
        <f>'BANKA VE SİGORTA II. ÖĞR'!F17</f>
        <v>A201</v>
      </c>
      <c r="H169" s="5">
        <f>'BANKA VE SİGORTA II. ÖĞR'!G17</f>
        <v>0</v>
      </c>
      <c r="I169" s="5" t="str">
        <f>'BANKA VE SİGORTA II. ÖĞR'!H17</f>
        <v>Dr. Öğretim Üyesi EVREN ERGÜN</v>
      </c>
      <c r="J169" s="5" t="str">
        <f>'ÖĞR.ELM.SIN.PROG (2)'!J156</f>
        <v xml:space="preserve"> </v>
      </c>
      <c r="K169" t="str">
        <f t="shared" si="33"/>
        <v>159Öğr. Gör. Tuğba Cansu TOPALLI</v>
      </c>
    </row>
    <row r="170" spans="1:23" ht="14.25" thickTop="1" thickBot="1">
      <c r="A170" t="str">
        <f>COUNTIF($J$8:J170,J170)+15&amp;J170</f>
        <v xml:space="preserve">86 </v>
      </c>
      <c r="B170" t="str">
        <f>COUNTIF($I$8:I170,I170)&amp;I170</f>
        <v>6Öğr. Gör. Elif ATAMAN</v>
      </c>
      <c r="C170" s="5" t="str">
        <f>'BANKA VE SİGORTA II. ÖĞR'!B18</f>
        <v>BAN125</v>
      </c>
      <c r="D170" s="5" t="str">
        <f>'BANKA VE SİGORTA II. ÖĞR'!C18</f>
        <v>SİGORTACILIĞA GİRİŞ</v>
      </c>
      <c r="E170" s="19">
        <f>'BANKA VE SİGORTA II. ÖĞR'!D18</f>
        <v>0</v>
      </c>
      <c r="F170" s="181">
        <f>'BANKA VE SİGORTA II. ÖĞR'!E18</f>
        <v>0.70833333333333337</v>
      </c>
      <c r="G170" s="5" t="str">
        <f>'BANKA VE SİGORTA II. ÖĞR'!F18</f>
        <v>A201</v>
      </c>
      <c r="H170" s="5">
        <f>'BANKA VE SİGORTA II. ÖĞR'!G18</f>
        <v>0</v>
      </c>
      <c r="I170" s="5" t="str">
        <f>'BANKA VE SİGORTA II. ÖĞR'!H18</f>
        <v>Öğr. Gör. Elif ATAMAN</v>
      </c>
      <c r="J170" s="5" t="str">
        <f>'ÖĞR.ELM.SIN.PROG (2)'!J157</f>
        <v xml:space="preserve"> </v>
      </c>
      <c r="K170" t="str">
        <f t="shared" si="33"/>
        <v>160Öğr. Gör. Tuğba Cansu TOPALLI</v>
      </c>
    </row>
    <row r="171" spans="1:23" ht="14.25" thickTop="1" thickBot="1">
      <c r="A171" t="str">
        <f>COUNTIF($J$8:J171,J171)+15&amp;J171</f>
        <v xml:space="preserve">87 </v>
      </c>
      <c r="B171" t="str">
        <f>COUNTIF($I$8:I171,I171)&amp;I171</f>
        <v>9Öğr. Gör. Muharrem Selçuk ÖZKAN</v>
      </c>
      <c r="C171" s="5" t="str">
        <f>'BANKA VE SİGORTA II. ÖĞR'!B19</f>
        <v>BAN 107</v>
      </c>
      <c r="D171" s="5" t="str">
        <f>'BANKA VE SİGORTA II. ÖĞR'!C19</f>
        <v>TEMEL HUKUK</v>
      </c>
      <c r="E171" s="19">
        <f>'BANKA VE SİGORTA II. ÖĞR'!D19</f>
        <v>0</v>
      </c>
      <c r="F171" s="181">
        <f>'BANKA VE SİGORTA II. ÖĞR'!E19</f>
        <v>0.70833333333333337</v>
      </c>
      <c r="G171" s="5" t="str">
        <f>'BANKA VE SİGORTA II. ÖĞR'!F19</f>
        <v>A201</v>
      </c>
      <c r="H171" s="5">
        <f>'BANKA VE SİGORTA II. ÖĞR'!G19</f>
        <v>0</v>
      </c>
      <c r="I171" s="5" t="str">
        <f>'BANKA VE SİGORTA II. ÖĞR'!H19</f>
        <v>Öğr. Gör. Muharrem Selçuk ÖZKAN</v>
      </c>
      <c r="J171" s="5" t="str">
        <f>'ÖĞR.ELM.SIN.PROG (2)'!J158</f>
        <v xml:space="preserve"> </v>
      </c>
      <c r="K171" t="str">
        <f t="shared" si="33"/>
        <v>161Öğr. Gör. Tuğba Cansu TOPALLI</v>
      </c>
    </row>
    <row r="172" spans="1:23" ht="14.25" thickTop="1" thickBot="1">
      <c r="A172" t="e">
        <f>COUNTIF($J$8:J172,J172)+15&amp;J172</f>
        <v>#REF!</v>
      </c>
      <c r="B172" t="e">
        <f>COUNTIF($I$8:I172,I172)&amp;I172</f>
        <v>#REF!</v>
      </c>
      <c r="C172" s="5">
        <f>'BANKA VE SİGORTA II. ÖĞR'!B20</f>
        <v>0</v>
      </c>
      <c r="D172" s="5" t="e">
        <f>#REF!</f>
        <v>#REF!</v>
      </c>
      <c r="E172" s="19" t="e">
        <f>#REF!</f>
        <v>#REF!</v>
      </c>
      <c r="F172" s="181" t="e">
        <f>#REF!</f>
        <v>#REF!</v>
      </c>
      <c r="G172" s="5" t="e">
        <f>#REF!</f>
        <v>#REF!</v>
      </c>
      <c r="H172" s="5" t="e">
        <f>#REF!</f>
        <v>#REF!</v>
      </c>
      <c r="I172" s="5" t="e">
        <f>#REF!</f>
        <v>#REF!</v>
      </c>
      <c r="J172" s="5" t="e">
        <f>#REF!</f>
        <v>#REF!</v>
      </c>
      <c r="K172" t="str">
        <f t="shared" si="33"/>
        <v>162Öğr. Gör. Tuğba Cansu TOPALLI</v>
      </c>
      <c r="U172"/>
      <c r="W172"/>
    </row>
    <row r="173" spans="1:23" ht="13.5" thickTop="1">
      <c r="A173" t="str">
        <f>COUNTIF($J$8:J173,J173)+15&amp;J173</f>
        <v>19</v>
      </c>
      <c r="B173" t="str">
        <f>COUNTIF($I$8:I173,I173)&amp;I173</f>
        <v>3</v>
      </c>
      <c r="C173" s="5"/>
      <c r="E173"/>
      <c r="G173" s="18"/>
      <c r="H173" s="30"/>
      <c r="I173" s="32"/>
      <c r="J173" s="32"/>
      <c r="K173" t="str">
        <f t="shared" si="33"/>
        <v>163Öğr. Gör. Tuğba Cansu TOPALLI</v>
      </c>
      <c r="M173" s="69"/>
      <c r="N173"/>
      <c r="O173" s="67"/>
      <c r="P173"/>
      <c r="Q173"/>
      <c r="R173"/>
      <c r="U173"/>
      <c r="W173"/>
    </row>
    <row r="174" spans="1:23">
      <c r="A174" t="str">
        <f>COUNTIF($J$8:J174,J174)+15&amp;J174</f>
        <v>19</v>
      </c>
      <c r="B174" t="str">
        <f>COUNTIF($I$8:I174,I174)&amp;I174</f>
        <v>3</v>
      </c>
      <c r="E174"/>
      <c r="G174" s="18"/>
      <c r="H174" s="30"/>
      <c r="I174" s="32"/>
      <c r="J174" s="32"/>
      <c r="K174" t="str">
        <f t="shared" si="33"/>
        <v>164Öğr. Gör. Tuğba Cansu TOPALLI</v>
      </c>
      <c r="M174" s="69"/>
      <c r="N174"/>
      <c r="O174" s="67"/>
      <c r="P174"/>
      <c r="Q174"/>
      <c r="R174"/>
      <c r="U174"/>
      <c r="W174"/>
    </row>
    <row r="175" spans="1:23" ht="14.25" thickBot="1">
      <c r="A175" t="str">
        <f>COUNTIF($J$8:J175,J175)+15&amp;J175</f>
        <v>19</v>
      </c>
      <c r="B175" t="str">
        <f>COUNTIF($I$8:I175,I175)&amp;I175</f>
        <v>3</v>
      </c>
      <c r="C175" s="12"/>
      <c r="D175" s="13"/>
      <c r="E175" s="21"/>
      <c r="F175" s="183"/>
      <c r="G175" s="14"/>
      <c r="H175" s="14"/>
      <c r="I175" s="14"/>
      <c r="J175" s="14"/>
      <c r="K175" t="str">
        <f t="shared" si="33"/>
        <v>165Öğr. Gör. Tuğba Cansu TOPALLI</v>
      </c>
      <c r="M175" s="69"/>
      <c r="N175"/>
      <c r="O175" s="67"/>
      <c r="P175"/>
      <c r="Q175"/>
      <c r="R175"/>
    </row>
    <row r="176" spans="1:23" ht="13.5" thickTop="1">
      <c r="A176" t="str">
        <f>COUNTIF($J$8:J176,J176)+15&amp;J176</f>
        <v>19</v>
      </c>
      <c r="B176" t="str">
        <f>COUNTIF($I$8:I176,I176)&amp;I176</f>
        <v>3</v>
      </c>
      <c r="C176" s="1"/>
      <c r="D176" s="1"/>
      <c r="E176" s="31"/>
      <c r="F176" s="180"/>
      <c r="G176" s="2"/>
      <c r="H176" s="2"/>
      <c r="I176" s="2"/>
      <c r="J176" s="2"/>
      <c r="K176" t="str">
        <f t="shared" si="33"/>
        <v>166Öğr. Gör. Tuğba Cansu TOPALLI</v>
      </c>
    </row>
    <row r="177" spans="1:11" ht="13.5" thickBot="1">
      <c r="A177" t="str">
        <f>COUNTIF($J$8:J177,J177)+15&amp;J177</f>
        <v>19</v>
      </c>
      <c r="B177" t="str">
        <f>COUNTIF($I$8:I177,I177)&amp;I177</f>
        <v>3</v>
      </c>
      <c r="C177" s="438" t="s">
        <v>5</v>
      </c>
      <c r="D177" s="438"/>
      <c r="E177" s="438"/>
      <c r="F177" s="438"/>
      <c r="G177" s="438"/>
      <c r="H177" s="438"/>
      <c r="I177" s="438"/>
      <c r="J177" s="438"/>
      <c r="K177" t="str">
        <f t="shared" si="33"/>
        <v>167Öğr. Gör. Tuğba Cansu TOPALLI</v>
      </c>
    </row>
    <row r="178" spans="1:11" ht="15" thickTop="1" thickBot="1">
      <c r="A178" t="str">
        <f>COUNTIF($J$8:J178,J178)+15&amp;J178</f>
        <v>26ÖĞR. SAYISI</v>
      </c>
      <c r="B178" t="str">
        <f>COUNTIF($I$8:I178,I178)&amp;I178</f>
        <v>3</v>
      </c>
      <c r="C178" s="3" t="s">
        <v>24</v>
      </c>
      <c r="D178" s="3" t="s">
        <v>0</v>
      </c>
      <c r="E178" s="17" t="s">
        <v>6</v>
      </c>
      <c r="F178" s="22" t="s">
        <v>1</v>
      </c>
      <c r="G178" s="4" t="s">
        <v>2</v>
      </c>
      <c r="H178" s="4" t="s">
        <v>25</v>
      </c>
      <c r="I178" s="4"/>
      <c r="J178" s="4" t="s">
        <v>25</v>
      </c>
      <c r="K178" t="str">
        <f t="shared" si="33"/>
        <v>168Öğr. Gör. Tuğba Cansu TOPALLI</v>
      </c>
    </row>
    <row r="179" spans="1:11" ht="14.25" thickTop="1" thickBot="1">
      <c r="A179" t="str">
        <f>COUNTIF($J$8:J179,J179)+15&amp;J179</f>
        <v xml:space="preserve">88 </v>
      </c>
      <c r="B179" t="str">
        <f>COUNTIF($I$8:I179,I179)&amp;I179</f>
        <v>6Öğr. Gör. Abdulkadir ERYILMAZ</v>
      </c>
      <c r="C179" s="15" t="str">
        <f>'BANKA VE SİGORTA II. ÖĞR'!B23</f>
        <v>BAN229</v>
      </c>
      <c r="D179" s="15" t="str">
        <f>'BANKA VE SİGORTA II. ÖĞR'!C23</f>
        <v>BES ve Hayat Sigortaları</v>
      </c>
      <c r="E179" s="19">
        <f>'BANKA VE SİGORTA II. ÖĞR'!D23</f>
        <v>0</v>
      </c>
      <c r="F179" s="181">
        <f>'BANKA VE SİGORTA II. ÖĞR'!E23</f>
        <v>0.75</v>
      </c>
      <c r="G179" s="15" t="str">
        <f>'BANKA VE SİGORTA II. ÖĞR'!F23</f>
        <v>A201</v>
      </c>
      <c r="H179" s="15">
        <f>'BANKA VE SİGORTA II. ÖĞR'!G23</f>
        <v>0</v>
      </c>
      <c r="I179" s="15" t="str">
        <f>'BANKA VE SİGORTA II. ÖĞR'!H23</f>
        <v>Öğr. Gör. Abdulkadir ERYILMAZ</v>
      </c>
      <c r="J179" s="5" t="str">
        <f>'ÖĞR.ELM.SIN.PROG (2)'!J174</f>
        <v xml:space="preserve"> </v>
      </c>
      <c r="K179" t="str">
        <f t="shared" si="33"/>
        <v>169Öğr. Gör. Tuğba Cansu TOPALLI</v>
      </c>
    </row>
    <row r="180" spans="1:11" ht="14.25" thickTop="1" thickBot="1">
      <c r="A180" t="str">
        <f>COUNTIF($J$8:J180,J180)+15&amp;J180</f>
        <v xml:space="preserve">89 </v>
      </c>
      <c r="B180" t="str">
        <f>COUNTIF($I$8:I180,I180)&amp;I180</f>
        <v>5Öğr. Gör. Tunahan BİLGİN</v>
      </c>
      <c r="C180" s="15" t="str">
        <f>'BANKA VE SİGORTA II. ÖĞR'!B24</f>
        <v>BAN231</v>
      </c>
      <c r="D180" s="15" t="str">
        <f>'BANKA VE SİGORTA II. ÖĞR'!C24</f>
        <v>Mali Tablolar ve Kredi Analizi</v>
      </c>
      <c r="E180" s="19">
        <f>'BANKA VE SİGORTA II. ÖĞR'!D24</f>
        <v>0</v>
      </c>
      <c r="F180" s="181">
        <f>'BANKA VE SİGORTA II. ÖĞR'!E24</f>
        <v>0.75</v>
      </c>
      <c r="G180" s="15" t="str">
        <f>'BANKA VE SİGORTA II. ÖĞR'!F24</f>
        <v>A201</v>
      </c>
      <c r="H180" s="15">
        <f>'BANKA VE SİGORTA II. ÖĞR'!G24</f>
        <v>0</v>
      </c>
      <c r="I180" s="15" t="str">
        <f>'BANKA VE SİGORTA II. ÖĞR'!H24</f>
        <v>Öğr. Gör. Tunahan BİLGİN</v>
      </c>
      <c r="J180" s="5" t="str">
        <f>'ÖĞR.ELM.SIN.PROG (2)'!J175</f>
        <v xml:space="preserve"> </v>
      </c>
      <c r="K180" t="str">
        <f t="shared" si="33"/>
        <v>170Öğr. Gör. Tuğba Cansu TOPALLI</v>
      </c>
    </row>
    <row r="181" spans="1:11" ht="14.25" thickTop="1" thickBot="1">
      <c r="A181" t="str">
        <f>COUNTIF($J$8:J181,J181)+15&amp;J181</f>
        <v xml:space="preserve">90 </v>
      </c>
      <c r="B181" t="str">
        <f>COUNTIF($I$8:I181,I181)&amp;I181</f>
        <v>9Öğr. Gör. Mustafa SOLMAZ</v>
      </c>
      <c r="C181" s="15" t="str">
        <f>'BANKA VE SİGORTA II. ÖĞR'!B25</f>
        <v>BAN203</v>
      </c>
      <c r="D181" s="15" t="str">
        <f>'BANKA VE SİGORTA II. ÖĞR'!C25</f>
        <v>Bankacılık ve Sigorta Hukuku</v>
      </c>
      <c r="E181" s="19">
        <f>'BANKA VE SİGORTA II. ÖĞR'!D25</f>
        <v>0</v>
      </c>
      <c r="F181" s="181">
        <f>'BANKA VE SİGORTA II. ÖĞR'!E25</f>
        <v>0.75</v>
      </c>
      <c r="G181" s="15" t="str">
        <f>'BANKA VE SİGORTA II. ÖĞR'!F25</f>
        <v>A201</v>
      </c>
      <c r="H181" s="15">
        <f>'BANKA VE SİGORTA II. ÖĞR'!G25</f>
        <v>0</v>
      </c>
      <c r="I181" s="15" t="str">
        <f>'BANKA VE SİGORTA II. ÖĞR'!H25</f>
        <v>Öğr. Gör. Mustafa SOLMAZ</v>
      </c>
      <c r="J181" s="5" t="str">
        <f>'ÖĞR.ELM.SIN.PROG (2)'!J169</f>
        <v xml:space="preserve"> </v>
      </c>
      <c r="K181" t="str">
        <f t="shared" si="33"/>
        <v>171Öğr. Gör. Tuğba Cansu TOPALLI</v>
      </c>
    </row>
    <row r="182" spans="1:11" ht="14.25" thickTop="1" thickBot="1">
      <c r="A182" t="str">
        <f>COUNTIF($J$8:J182,J182)+15&amp;J182</f>
        <v xml:space="preserve">91 </v>
      </c>
      <c r="B182" t="str">
        <f>COUNTIF($I$8:I182,I182)&amp;I182</f>
        <v>7Öğr. Gör. Dr. Azize Zehra ÇELENLİ BAŞARAN</v>
      </c>
      <c r="C182" s="15" t="str">
        <f>'BANKA VE SİGORTA II. ÖĞR'!B26</f>
        <v>BAN239</v>
      </c>
      <c r="D182" s="15" t="str">
        <f>'BANKA VE SİGORTA II. ÖĞR'!C26</f>
        <v>Portföy Yönetimi</v>
      </c>
      <c r="E182" s="19">
        <f>'BANKA VE SİGORTA II. ÖĞR'!D26</f>
        <v>0</v>
      </c>
      <c r="F182" s="181">
        <f>'BANKA VE SİGORTA II. ÖĞR'!E26</f>
        <v>0.75</v>
      </c>
      <c r="G182" s="15" t="str">
        <f>'BANKA VE SİGORTA II. ÖĞR'!F26</f>
        <v>A201</v>
      </c>
      <c r="H182" s="15">
        <f>'BANKA VE SİGORTA II. ÖĞR'!G26</f>
        <v>0</v>
      </c>
      <c r="I182" s="15" t="str">
        <f>'BANKA VE SİGORTA II. ÖĞR'!H26</f>
        <v>Öğr. Gör. Dr. Azize Zehra ÇELENLİ BAŞARAN</v>
      </c>
      <c r="J182" s="5" t="str">
        <f>'ÖĞR.ELM.SIN.PROG (2)'!J170</f>
        <v xml:space="preserve"> </v>
      </c>
      <c r="K182" t="str">
        <f t="shared" si="33"/>
        <v>172Öğr. Gör. Tuğba Cansu TOPALLI</v>
      </c>
    </row>
    <row r="183" spans="1:11" ht="14.25" thickTop="1" thickBot="1">
      <c r="A183" t="str">
        <f>COUNTIF($J$8:J183,J183)+15&amp;J183</f>
        <v xml:space="preserve">92 </v>
      </c>
      <c r="B183" t="str">
        <f>COUNTIF($I$8:I183,I183)&amp;I183</f>
        <v>8Öğr. Gör. Dr. Azize Zehra ÇELENLİ BAŞARAN</v>
      </c>
      <c r="C183" s="15" t="str">
        <f>'BANKA VE SİGORTA II. ÖĞR'!B27</f>
        <v>BAN227</v>
      </c>
      <c r="D183" s="15" t="str">
        <f>'BANKA VE SİGORTA II. ÖĞR'!C27</f>
        <v>Pazarlama ve Satış Yönetimi</v>
      </c>
      <c r="E183" s="19">
        <f>'BANKA VE SİGORTA II. ÖĞR'!D27</f>
        <v>0</v>
      </c>
      <c r="F183" s="181">
        <f>'BANKA VE SİGORTA II. ÖĞR'!E27</f>
        <v>0.75</v>
      </c>
      <c r="G183" s="15" t="str">
        <f>'BANKA VE SİGORTA II. ÖĞR'!F27</f>
        <v>A201</v>
      </c>
      <c r="H183" s="15">
        <f>'BANKA VE SİGORTA II. ÖĞR'!G27</f>
        <v>0</v>
      </c>
      <c r="I183" s="15" t="str">
        <f>'BANKA VE SİGORTA II. ÖĞR'!H27</f>
        <v>Öğr. Gör. Dr. Azize Zehra ÇELENLİ BAŞARAN</v>
      </c>
      <c r="J183" s="5" t="str">
        <f>'ÖĞR.ELM.SIN.PROG (2)'!J171</f>
        <v xml:space="preserve"> </v>
      </c>
      <c r="K183" t="str">
        <f t="shared" si="33"/>
        <v>173Öğr. Gör. Tuğba Cansu TOPALLI</v>
      </c>
    </row>
    <row r="184" spans="1:11" ht="14.25" thickTop="1" thickBot="1">
      <c r="A184" t="str">
        <f>COUNTIF($J$8:J184,J184)+15&amp;J184</f>
        <v xml:space="preserve">93 </v>
      </c>
      <c r="B184" t="str">
        <f>COUNTIF($I$8:I184,I184)&amp;I184</f>
        <v>7Öğr. Gör. Elif ATAMAN</v>
      </c>
      <c r="C184" s="15" t="str">
        <f>'BANKA VE SİGORTA II. ÖĞR'!B28</f>
        <v>BAN225</v>
      </c>
      <c r="D184" s="15" t="str">
        <f>'BANKA VE SİGORTA II. ÖĞR'!C28</f>
        <v>Banka-Sigorta İşlemleri ve Uyg</v>
      </c>
      <c r="E184" s="19">
        <f>'BANKA VE SİGORTA II. ÖĞR'!D28</f>
        <v>0</v>
      </c>
      <c r="F184" s="181">
        <f>'BANKA VE SİGORTA II. ÖĞR'!E28</f>
        <v>0.75</v>
      </c>
      <c r="G184" s="15" t="str">
        <f>'BANKA VE SİGORTA II. ÖĞR'!F28</f>
        <v>A201</v>
      </c>
      <c r="H184" s="15">
        <f>'BANKA VE SİGORTA II. ÖĞR'!G28</f>
        <v>0</v>
      </c>
      <c r="I184" s="15" t="str">
        <f>'BANKA VE SİGORTA II. ÖĞR'!H28</f>
        <v>Öğr. Gör. Elif ATAMAN</v>
      </c>
      <c r="J184" s="5" t="str">
        <f>'ÖĞR.ELM.SIN.PROG (2)'!J172</f>
        <v xml:space="preserve"> </v>
      </c>
      <c r="K184" t="str">
        <f t="shared" si="33"/>
        <v>174Öğr. Gör. Tuğba Cansu TOPALLI</v>
      </c>
    </row>
    <row r="185" spans="1:11" ht="14.25" thickTop="1" thickBot="1">
      <c r="A185" t="str">
        <f>COUNTIF($J$8:J185,J185)+15&amp;J185</f>
        <v xml:space="preserve">94 </v>
      </c>
      <c r="B185" t="str">
        <f>COUNTIF($I$8:I185,I185)&amp;I185</f>
        <v>8Öğr. Gör. Mürsel KAN</v>
      </c>
      <c r="C185" s="15" t="str">
        <f>'BANKA VE SİGORTA II. ÖĞR'!B29</f>
        <v>BAN245</v>
      </c>
      <c r="D185" s="15" t="str">
        <f>'BANKA VE SİGORTA II. ÖĞR'!C29</f>
        <v>Girişimcilik ve Yenilikçilik</v>
      </c>
      <c r="E185" s="19">
        <f>'BANKA VE SİGORTA II. ÖĞR'!D29</f>
        <v>0</v>
      </c>
      <c r="F185" s="181">
        <f>'BANKA VE SİGORTA II. ÖĞR'!E29</f>
        <v>0.75</v>
      </c>
      <c r="G185" s="15" t="str">
        <f>'BANKA VE SİGORTA II. ÖĞR'!F29</f>
        <v>A201</v>
      </c>
      <c r="H185" s="15">
        <f>'BANKA VE SİGORTA II. ÖĞR'!G29</f>
        <v>0</v>
      </c>
      <c r="I185" s="15" t="str">
        <f>'BANKA VE SİGORTA II. ÖĞR'!H29</f>
        <v>Öğr. Gör. Mürsel KAN</v>
      </c>
      <c r="J185" s="5" t="str">
        <f>'ÖĞR.ELM.SIN.PROG (2)'!J173</f>
        <v xml:space="preserve"> </v>
      </c>
      <c r="K185" t="str">
        <f t="shared" si="33"/>
        <v>175Öğr. Gör. Tuğba Cansu TOPALLI</v>
      </c>
    </row>
    <row r="186" spans="1:11" ht="14.25" thickTop="1" thickBot="1">
      <c r="A186" t="str">
        <f>COUNTIF($J$8:J186,J186)+15&amp;J186</f>
        <v xml:space="preserve">95 </v>
      </c>
      <c r="B186" t="e">
        <f>COUNTIF($I$8:I186,I186)&amp;I186</f>
        <v>#VALUE!</v>
      </c>
      <c r="C186" s="15" t="str">
        <f>'BANKA VE SİGORTA II. ÖĞR'!B30</f>
        <v>ATİ101</v>
      </c>
      <c r="D186" s="15" t="str">
        <f>'BANKA VE SİGORTA II. ÖĞR'!C30</f>
        <v>Atatürk İlkeleri ve İnkılap Tarihi I</v>
      </c>
      <c r="E186" s="19">
        <f>'BANKA VE SİGORTA II. ÖĞR'!D30</f>
        <v>0</v>
      </c>
      <c r="F186" s="181">
        <f>'BANKA VE SİGORTA II. ÖĞR'!E30</f>
        <v>0</v>
      </c>
      <c r="G186" s="15">
        <f>'BANKA VE SİGORTA II. ÖĞR'!F30</f>
        <v>0</v>
      </c>
      <c r="H186" s="15">
        <f>'BANKA VE SİGORTA II. ÖĞR'!G30</f>
        <v>0</v>
      </c>
      <c r="I186" s="15" t="str">
        <f>'BANKA VE SİGORTA II. ÖĞR'!H30</f>
        <v>UZAKTAN EĞİTİMİ TERCİH EDENLER, SINAV GİRİŞ BELGELERİNİZDE BELİRTİLEN YER VE SAATLERDE SINAVA GİRECEKLERDİR.                                                                                                          YÜZYÜZE EĞİTİMİ TERCİH EDENLER, 15:30'DA MUSTAFA KEMAL GÜNEŞDOĞDU KAMPÜSÜNDE SINAVA GİRECEKLERDİR.</v>
      </c>
      <c r="J186" s="5" t="str">
        <f>'ÖĞR.ELM.SIN.PROG (2)'!J178</f>
        <v xml:space="preserve"> </v>
      </c>
      <c r="K186" t="str">
        <f t="shared" si="33"/>
        <v>176Öğr. Gör. Tuğba Cansu TOPALLI</v>
      </c>
    </row>
    <row r="187" spans="1:11" ht="14.25" thickTop="1" thickBot="1">
      <c r="A187" t="e">
        <f>COUNTIF($J$8:J187,J187)+15&amp;J187</f>
        <v>#REF!</v>
      </c>
      <c r="B187" t="str">
        <f>COUNTIF($I$8:I187,I187)&amp;I187</f>
        <v>40</v>
      </c>
      <c r="C187" s="15" t="str">
        <f>'BANKA VE SİGORTA II. ÖĞR'!B31</f>
        <v>TDİ101</v>
      </c>
      <c r="D187" s="15" t="str">
        <f>'BANKA VE SİGORTA II. ÖĞR'!C31</f>
        <v>Türk Dili I</v>
      </c>
      <c r="E187" s="15">
        <f>'BANKA VE SİGORTA II. ÖĞR'!D31</f>
        <v>0</v>
      </c>
      <c r="F187" s="181">
        <f>'BANKA VE SİGORTA II. ÖĞR'!E31</f>
        <v>0</v>
      </c>
      <c r="G187" s="15">
        <f>'BANKA VE SİGORTA II. ÖĞR'!F31</f>
        <v>0</v>
      </c>
      <c r="H187" s="15">
        <f>'BANKA VE SİGORTA II. ÖĞR'!G31</f>
        <v>0</v>
      </c>
      <c r="I187" s="15">
        <f>'BANKA VE SİGORTA II. ÖĞR'!H31</f>
        <v>0</v>
      </c>
      <c r="J187" s="15" t="e">
        <f>#REF!</f>
        <v>#REF!</v>
      </c>
      <c r="K187" t="str">
        <f t="shared" si="33"/>
        <v>177Öğr. Gör. Tuğba Cansu TOPALLI</v>
      </c>
    </row>
    <row r="188" spans="1:11" ht="14.25" thickTop="1" thickBot="1">
      <c r="A188" t="e">
        <f>COUNTIF($J$8:J188,J188)+15&amp;J188</f>
        <v>#REF!</v>
      </c>
      <c r="B188" t="str">
        <f>COUNTIF($I$8:I188,I188)&amp;I188</f>
        <v>50</v>
      </c>
      <c r="C188" s="15" t="str">
        <f>'BANKA VE SİGORTA II. ÖĞR'!B32</f>
        <v>YDİ101</v>
      </c>
      <c r="D188" s="15" t="str">
        <f>'BANKA VE SİGORTA II. ÖĞR'!C32</f>
        <v>İngilizce I</v>
      </c>
      <c r="E188" s="15">
        <f>'BANKA VE SİGORTA II. ÖĞR'!D32</f>
        <v>0</v>
      </c>
      <c r="F188" s="181">
        <f>'BANKA VE SİGORTA II. ÖĞR'!E32</f>
        <v>0</v>
      </c>
      <c r="G188" s="15">
        <f>'BANKA VE SİGORTA II. ÖĞR'!F32</f>
        <v>0</v>
      </c>
      <c r="H188" s="15">
        <f>'BANKA VE SİGORTA II. ÖĞR'!G32</f>
        <v>0</v>
      </c>
      <c r="I188" s="15">
        <f>'BANKA VE SİGORTA II. ÖĞR'!H32</f>
        <v>0</v>
      </c>
      <c r="J188" s="15" t="e">
        <f>#REF!</f>
        <v>#REF!</v>
      </c>
      <c r="K188" t="str">
        <f t="shared" si="33"/>
        <v>178Öğr. Gör. Tuğba Cansu TOPALLI</v>
      </c>
    </row>
    <row r="189" spans="1:11" ht="13.5" thickTop="1">
      <c r="A189" t="e">
        <f>COUNTIF($J$8:J189,J189)+15&amp;J189</f>
        <v>#REF!</v>
      </c>
      <c r="B189" t="str">
        <f>COUNTIF($I$8:I189,I189)&amp;I189</f>
        <v>60</v>
      </c>
      <c r="C189" s="15">
        <f>'BANKA VE SİGORTA II. ÖĞR'!B33</f>
        <v>0</v>
      </c>
      <c r="D189" s="15">
        <f>'BANKA VE SİGORTA II. ÖĞR'!C33</f>
        <v>0</v>
      </c>
      <c r="E189" s="15">
        <f>'BANKA VE SİGORTA II. ÖĞR'!D33</f>
        <v>0</v>
      </c>
      <c r="F189" s="181">
        <f>'BANKA VE SİGORTA II. ÖĞR'!E33</f>
        <v>0</v>
      </c>
      <c r="G189" s="15">
        <f>'BANKA VE SİGORTA II. ÖĞR'!F33</f>
        <v>0</v>
      </c>
      <c r="H189" s="15">
        <f>'BANKA VE SİGORTA II. ÖĞR'!G33</f>
        <v>0</v>
      </c>
      <c r="I189" s="15">
        <f>'BANKA VE SİGORTA II. ÖĞR'!H33</f>
        <v>0</v>
      </c>
      <c r="J189" s="15" t="e">
        <f>#REF!</f>
        <v>#REF!</v>
      </c>
      <c r="K189" t="str">
        <f t="shared" si="33"/>
        <v>179Öğr. Gör. Tuğba Cansu TOPALLI</v>
      </c>
    </row>
    <row r="190" spans="1:11">
      <c r="A190" t="str">
        <f>COUNTIF($J$8:J190,J190)+15&amp;J190</f>
        <v>19</v>
      </c>
      <c r="B190" t="str">
        <f>COUNTIF($I$8:I190,I190)&amp;I190</f>
        <v>6</v>
      </c>
      <c r="K190" t="str">
        <f t="shared" si="33"/>
        <v>180Öğr. Gör. Tuğba Cansu TOPALLI</v>
      </c>
    </row>
    <row r="191" spans="1:11" ht="13.5" thickBot="1">
      <c r="A191" t="str">
        <f>COUNTIF($J$8:J191,J191)+15&amp;J191</f>
        <v>19</v>
      </c>
      <c r="B191" t="str">
        <f>COUNTIF($I$8:I191,I191)&amp;I191</f>
        <v>6</v>
      </c>
      <c r="K191" t="str">
        <f t="shared" si="33"/>
        <v>181Öğr. Gör. Tuğba Cansu TOPALLI</v>
      </c>
    </row>
    <row r="192" spans="1:11" ht="14.25" thickTop="1" thickBot="1">
      <c r="A192" t="str">
        <f>COUNTIF($J$8:J192,J192)+15&amp;J192</f>
        <v xml:space="preserve">96 </v>
      </c>
      <c r="B192" t="str">
        <f>COUNTIF($I$8:I192,I192)&amp;I192</f>
        <v>2ÖĞRETİM GÖREVLİSİ</v>
      </c>
      <c r="C192" s="35" t="str">
        <f>MUHASEBE!B10</f>
        <v xml:space="preserve">DERS KODU  </v>
      </c>
      <c r="D192" s="35" t="str">
        <f>MUHASEBE!C10</f>
        <v>DERSİN ADI</v>
      </c>
      <c r="E192" s="71" t="str">
        <f>MUHASEBE!D10</f>
        <v>TARİH</v>
      </c>
      <c r="F192" s="185" t="str">
        <f>MUHASEBE!E10</f>
        <v>SAAT</v>
      </c>
      <c r="G192" s="35" t="str">
        <f>MUHASEBE!F10</f>
        <v>DERSLİK</v>
      </c>
      <c r="H192" s="35" t="str">
        <f>MUHASEBE!G10</f>
        <v>ÖĞR. SAYISI</v>
      </c>
      <c r="I192" s="35" t="str">
        <f>MUHASEBE!H10</f>
        <v>ÖĞRETİM GÖREVLİSİ</v>
      </c>
      <c r="J192" s="5" t="str">
        <f>'ÖĞR.ELM.SIN.PROG (2)'!J184</f>
        <v xml:space="preserve"> </v>
      </c>
      <c r="K192" t="str">
        <f t="shared" si="33"/>
        <v>182Öğr. Gör. Tuğba Cansu TOPALLI</v>
      </c>
    </row>
    <row r="193" spans="1:11" ht="14.25" thickTop="1" thickBot="1">
      <c r="A193" t="str">
        <f>COUNTIF($J$8:J193,J193)+15&amp;J193</f>
        <v xml:space="preserve">97 </v>
      </c>
      <c r="B193" t="str">
        <f>COUNTIF($I$8:I193,I193)&amp;I193</f>
        <v>6Öğr. Gör. Tunahan BİLGİN</v>
      </c>
      <c r="C193" s="35" t="str">
        <f>MUHASEBE!B14</f>
        <v>MUV101</v>
      </c>
      <c r="D193" s="35" t="str">
        <f>MUHASEBE!C14</f>
        <v>Genel Muhasebe-I</v>
      </c>
      <c r="E193" s="71">
        <f>MUHASEBE!D14</f>
        <v>44963</v>
      </c>
      <c r="F193" s="185">
        <f>MUHASEBE!E14</f>
        <v>0.41666666666666669</v>
      </c>
      <c r="G193" s="35">
        <f>MUHASEBE!F14</f>
        <v>0</v>
      </c>
      <c r="H193" s="35">
        <f>MUHASEBE!G14</f>
        <v>0</v>
      </c>
      <c r="I193" s="35" t="str">
        <f>MUHASEBE!H14</f>
        <v>Öğr. Gör. Tunahan BİLGİN</v>
      </c>
      <c r="J193" s="5" t="str">
        <f>'ÖĞR.ELM.SIN.PROG (2)'!J185</f>
        <v xml:space="preserve"> </v>
      </c>
      <c r="K193" t="str">
        <f t="shared" si="33"/>
        <v>183Öğr. Gör. Tuğba Cansu TOPALLI</v>
      </c>
    </row>
    <row r="194" spans="1:11" ht="14.25" thickTop="1" thickBot="1">
      <c r="A194" t="str">
        <f>COUNTIF($J$8:J194,J194)+15&amp;J194</f>
        <v xml:space="preserve">98 </v>
      </c>
      <c r="B194" t="str">
        <f>COUNTIF($I$8:I194,I194)&amp;I194</f>
        <v>7Öğr. Gör. Ömer YILMAZ</v>
      </c>
      <c r="C194" s="35" t="str">
        <f>MUHASEBE!B12</f>
        <v>MUV103</v>
      </c>
      <c r="D194" s="35" t="str">
        <f>MUHASEBE!C12</f>
        <v>Genel İşletme</v>
      </c>
      <c r="E194" s="71">
        <f>MUHASEBE!D12</f>
        <v>44985</v>
      </c>
      <c r="F194" s="185">
        <f>MUHASEBE!E12</f>
        <v>0.41666666666666669</v>
      </c>
      <c r="G194" s="35" t="str">
        <f>MUHASEBE!F12</f>
        <v>A201</v>
      </c>
      <c r="H194" s="35">
        <f>MUHASEBE!G12</f>
        <v>0</v>
      </c>
      <c r="I194" s="35" t="str">
        <f>MUHASEBE!H12</f>
        <v>Öğr. Gör. Ömer YILMAZ</v>
      </c>
      <c r="J194" s="5" t="str">
        <f>'ÖĞR.ELM.SIN.PROG (2)'!J186</f>
        <v xml:space="preserve"> </v>
      </c>
      <c r="K194" t="str">
        <f t="shared" si="33"/>
        <v>184Öğr. Gör. Tuğba Cansu TOPALLI</v>
      </c>
    </row>
    <row r="195" spans="1:11" ht="14.25" thickTop="1" thickBot="1">
      <c r="A195" t="str">
        <f>COUNTIF($J$8:J195,J195)+15&amp;J195</f>
        <v xml:space="preserve">99 </v>
      </c>
      <c r="B195" t="str">
        <f>COUNTIF($I$8:I195,I195)&amp;I195</f>
        <v>7Öğr. Gör. Seval ŞENGEZER</v>
      </c>
      <c r="C195" s="35" t="str">
        <f>MUHASEBE!B15</f>
        <v>MUV105</v>
      </c>
      <c r="D195" s="35" t="str">
        <f>MUHASEBE!C15</f>
        <v>Mikro Ekonomi</v>
      </c>
      <c r="E195" s="71">
        <f>MUHASEBE!D15</f>
        <v>44960</v>
      </c>
      <c r="F195" s="185">
        <f>MUHASEBE!E15</f>
        <v>0.41666666666666669</v>
      </c>
      <c r="G195" s="35">
        <f>MUHASEBE!F15</f>
        <v>0</v>
      </c>
      <c r="H195" s="35">
        <f>MUHASEBE!G15</f>
        <v>0</v>
      </c>
      <c r="I195" s="35" t="str">
        <f>MUHASEBE!H15</f>
        <v>Öğr. Gör. Seval ŞENGEZER</v>
      </c>
      <c r="J195" s="5" t="str">
        <f>'ÖĞR.ELM.SIN.PROG (2)'!J187</f>
        <v xml:space="preserve"> </v>
      </c>
      <c r="K195" t="str">
        <f t="shared" si="33"/>
        <v>185Öğr. Gör. Tuğba Cansu TOPALLI</v>
      </c>
    </row>
    <row r="196" spans="1:11" ht="14.25" thickTop="1" thickBot="1">
      <c r="A196" t="str">
        <f>COUNTIF($J$8:J196,J196)+15&amp;J196</f>
        <v xml:space="preserve">100 </v>
      </c>
      <c r="B196" t="str">
        <f>COUNTIF($I$8:I196,I196)&amp;I196</f>
        <v>10Öğr. Gör. Muharrem Selçuk ÖZKAN</v>
      </c>
      <c r="C196" s="35" t="str">
        <f>MUHASEBE!B18</f>
        <v>MUV107</v>
      </c>
      <c r="D196" s="35" t="str">
        <f>MUHASEBE!C18</f>
        <v>Temel Hukuk</v>
      </c>
      <c r="E196" s="71">
        <f>MUHASEBE!D18</f>
        <v>44986</v>
      </c>
      <c r="F196" s="185">
        <f>MUHASEBE!E18</f>
        <v>0.41666666666666669</v>
      </c>
      <c r="G196" s="35" t="str">
        <f>MUHASEBE!F18</f>
        <v>A201</v>
      </c>
      <c r="H196" s="35">
        <f>MUHASEBE!G18</f>
        <v>0</v>
      </c>
      <c r="I196" s="35" t="str">
        <f>MUHASEBE!H18</f>
        <v>Öğr. Gör. Muharrem Selçuk ÖZKAN</v>
      </c>
      <c r="J196" s="5" t="str">
        <f>'ÖĞR.ELM.SIN.PROG (2)'!J188</f>
        <v xml:space="preserve"> </v>
      </c>
      <c r="K196" t="str">
        <f t="shared" si="33"/>
        <v>186Öğr. Gör. Tuğba Cansu TOPALLI</v>
      </c>
    </row>
    <row r="197" spans="1:11" ht="14.25" thickTop="1" thickBot="1">
      <c r="A197" t="str">
        <f>COUNTIF($J$8:J197,J197)+15&amp;J197</f>
        <v xml:space="preserve">101 </v>
      </c>
      <c r="B197" t="str">
        <f>COUNTIF($I$8:I197,I197)&amp;I197</f>
        <v>5Dr. Öğretim Üyesi EVREN ERGÜN</v>
      </c>
      <c r="C197" s="35" t="str">
        <f>MUHASEBE!B16</f>
        <v>MUV109</v>
      </c>
      <c r="D197" s="35" t="str">
        <f>MUHASEBE!C16</f>
        <v>Mesleki Matematik</v>
      </c>
      <c r="E197" s="71">
        <f>MUHASEBE!D16</f>
        <v>44959</v>
      </c>
      <c r="F197" s="185">
        <f>MUHASEBE!E16</f>
        <v>0.41666666666666669</v>
      </c>
      <c r="G197" s="35">
        <f>MUHASEBE!F16</f>
        <v>0</v>
      </c>
      <c r="H197" s="35">
        <f>MUHASEBE!G16</f>
        <v>0</v>
      </c>
      <c r="I197" s="35" t="str">
        <f>MUHASEBE!H16</f>
        <v>Dr. Öğretim Üyesi EVREN ERGÜN</v>
      </c>
      <c r="J197" s="5" t="str">
        <f>'ÖĞR.ELM.SIN.PROG (2)'!J189</f>
        <v xml:space="preserve"> </v>
      </c>
      <c r="K197" t="str">
        <f t="shared" si="33"/>
        <v>187Öğr. Gör. Tuğba Cansu TOPALLI</v>
      </c>
    </row>
    <row r="198" spans="1:11" ht="14.25" thickTop="1" thickBot="1">
      <c r="A198" t="str">
        <f>COUNTIF($J$8:J198,J198)+15&amp;J198</f>
        <v xml:space="preserve">102 </v>
      </c>
      <c r="B198" t="str">
        <f>COUNTIF($I$8:I198,I198)&amp;I198</f>
        <v>9Öğr. Gör. Mürsel KAN</v>
      </c>
      <c r="C198" s="35" t="str">
        <f>MUHASEBE!B19</f>
        <v>MUV111</v>
      </c>
      <c r="D198" s="35" t="str">
        <f>MUHASEBE!C19</f>
        <v>İletişim</v>
      </c>
      <c r="E198" s="71">
        <f>MUHASEBE!D19</f>
        <v>44986</v>
      </c>
      <c r="F198" s="185">
        <f>MUHASEBE!E19</f>
        <v>0.45833333333333331</v>
      </c>
      <c r="G198" s="35" t="str">
        <f>MUHASEBE!F19</f>
        <v>A201</v>
      </c>
      <c r="H198" s="35">
        <f>MUHASEBE!G19</f>
        <v>0</v>
      </c>
      <c r="I198" s="35" t="str">
        <f>MUHASEBE!H19</f>
        <v>Öğr. Gör. Mürsel KAN</v>
      </c>
      <c r="J198" s="5" t="str">
        <f>'ÖĞR.ELM.SIN.PROG (2)'!J190</f>
        <v xml:space="preserve"> </v>
      </c>
      <c r="K198" t="str">
        <f t="shared" si="33"/>
        <v>188Öğr. Gör. Tuğba Cansu TOPALLI</v>
      </c>
    </row>
    <row r="199" spans="1:11" ht="14.25" thickTop="1" thickBot="1">
      <c r="A199" t="str">
        <f>COUNTIF($J$8:J199,J199)+15&amp;J199</f>
        <v xml:space="preserve">103 </v>
      </c>
      <c r="B199" t="str">
        <f>COUNTIF($I$8:I199,I199)&amp;I199</f>
        <v>5Öğr. Gör. Serkan VARAN</v>
      </c>
      <c r="C199" s="35" t="str">
        <f>MUHASEBE!B11</f>
        <v>MUV113</v>
      </c>
      <c r="D199" s="35" t="str">
        <f>MUHASEBE!C11</f>
        <v>Ofis Programları I</v>
      </c>
      <c r="E199" s="71">
        <f>MUHASEBE!D11</f>
        <v>44984</v>
      </c>
      <c r="F199" s="185">
        <f>MUHASEBE!E11</f>
        <v>0.41666666666666669</v>
      </c>
      <c r="G199" s="35" t="str">
        <f>MUHASEBE!F11</f>
        <v>A201</v>
      </c>
      <c r="H199" s="35">
        <f>MUHASEBE!G11</f>
        <v>0</v>
      </c>
      <c r="I199" s="35" t="str">
        <f>MUHASEBE!H11</f>
        <v>Öğr. Gör. Serkan VARAN</v>
      </c>
      <c r="J199" s="5" t="str">
        <f>'ÖĞR.ELM.SIN.PROG (2)'!J191</f>
        <v xml:space="preserve"> </v>
      </c>
      <c r="K199" t="str">
        <f t="shared" si="33"/>
        <v>189Öğr. Gör. Tuğba Cansu TOPALLI</v>
      </c>
    </row>
    <row r="200" spans="1:11" ht="14.25" thickTop="1" thickBot="1">
      <c r="A200" t="str">
        <f>COUNTIF($J$8:J200,J200)+15&amp;J200</f>
        <v xml:space="preserve">104 </v>
      </c>
      <c r="B200" t="str">
        <f>COUNTIF($I$8:I200,I200)&amp;I200</f>
        <v>8Öğr. Gör. Seval ŞENGEZER</v>
      </c>
      <c r="C200" s="35" t="str">
        <f>MUHASEBE!B17</f>
        <v>MUV129</v>
      </c>
      <c r="D200" s="35" t="str">
        <f>MUHASEBE!C17</f>
        <v>Meslek Hukuku ve Etiği</v>
      </c>
      <c r="E200" s="71">
        <f>MUHASEBE!D17</f>
        <v>44960</v>
      </c>
      <c r="F200" s="185">
        <f>MUHASEBE!E17</f>
        <v>0.5</v>
      </c>
      <c r="G200" s="35">
        <f>MUHASEBE!F17</f>
        <v>0</v>
      </c>
      <c r="H200" s="35">
        <f>MUHASEBE!G17</f>
        <v>0</v>
      </c>
      <c r="I200" s="35" t="str">
        <f>MUHASEBE!H17</f>
        <v>Öğr. Gör. Seval ŞENGEZER</v>
      </c>
      <c r="J200" s="5" t="str">
        <f>'ÖĞR.ELM.SIN.PROG (2)'!J192</f>
        <v xml:space="preserve"> </v>
      </c>
      <c r="K200" t="str">
        <f t="shared" si="33"/>
        <v>190Öğr. Gör. Tuğba Cansu TOPALLI</v>
      </c>
    </row>
    <row r="201" spans="1:11" ht="13.5" thickTop="1">
      <c r="A201" t="str">
        <f>COUNTIF($J$8:J201,J201)+15&amp;J201</f>
        <v xml:space="preserve">105 </v>
      </c>
      <c r="B201" t="str">
        <f>COUNTIF($I$8:I201,I201)&amp;I201</f>
        <v>3Öğr. Gör. AslıTOSYALI KARADAĞ</v>
      </c>
      <c r="C201" s="35" t="str">
        <f>MUHASEBE!B13</f>
        <v>MUV131</v>
      </c>
      <c r="D201" s="35" t="str">
        <f>MUHASEBE!C13</f>
        <v>İş Sağlığı ve Güvenliği</v>
      </c>
      <c r="E201" s="71">
        <f>MUHASEBE!D13</f>
        <v>44985</v>
      </c>
      <c r="F201" s="185">
        <f>MUHASEBE!E13</f>
        <v>0.66666666666666663</v>
      </c>
      <c r="G201" s="35" t="str">
        <f>MUHASEBE!F13</f>
        <v>A201</v>
      </c>
      <c r="H201" s="35">
        <f>MUHASEBE!G13</f>
        <v>0</v>
      </c>
      <c r="I201" s="35" t="str">
        <f>MUHASEBE!H13</f>
        <v>Öğr. Gör. AslıTOSYALI KARADAĞ</v>
      </c>
      <c r="J201" s="5" t="str">
        <f>'ÖĞR.ELM.SIN.PROG (2)'!J193</f>
        <v xml:space="preserve"> </v>
      </c>
      <c r="K201" t="str">
        <f t="shared" si="33"/>
        <v>191Öğr. Gör. Tuğba Cansu TOPALLI</v>
      </c>
    </row>
    <row r="202" spans="1:11">
      <c r="A202" t="e">
        <f>COUNTIF($J$8:J202,J202)+15&amp;J202</f>
        <v>#REF!</v>
      </c>
      <c r="B202" t="e">
        <f>COUNTIF($I$8:I202,I202)&amp;I202</f>
        <v>#REF!</v>
      </c>
      <c r="C202" s="35" t="e">
        <f>MUHASEBE!#REF!</f>
        <v>#REF!</v>
      </c>
      <c r="D202" s="35" t="e">
        <f>MUHASEBE!#REF!</f>
        <v>#REF!</v>
      </c>
      <c r="E202" s="71" t="e">
        <f>MUHASEBE!#REF!</f>
        <v>#REF!</v>
      </c>
      <c r="F202" s="185" t="e">
        <f>MUHASEBE!#REF!</f>
        <v>#REF!</v>
      </c>
      <c r="G202" s="35" t="e">
        <f>MUHASEBE!#REF!</f>
        <v>#REF!</v>
      </c>
      <c r="H202" s="35" t="e">
        <f>MUHASEBE!#REF!</f>
        <v>#REF!</v>
      </c>
      <c r="I202" s="35" t="e">
        <f>MUHASEBE!#REF!</f>
        <v>#REF!</v>
      </c>
      <c r="J202" s="35" t="e">
        <f>MUHASEBE!#REF!</f>
        <v>#REF!</v>
      </c>
      <c r="K202" t="str">
        <f t="shared" si="33"/>
        <v>192Öğr. Gör. Tuğba Cansu TOPALLI</v>
      </c>
    </row>
    <row r="203" spans="1:11">
      <c r="A203" t="e">
        <f>COUNTIF($J$8:J203,J203)+15&amp;J203</f>
        <v>#REF!</v>
      </c>
      <c r="B203" t="str">
        <f>COUNTIF($I$8:I203,I203)&amp;I203</f>
        <v>70</v>
      </c>
      <c r="C203" s="35">
        <f>MUHASEBE!B21</f>
        <v>0</v>
      </c>
      <c r="D203" s="35">
        <f>MUHASEBE!C21</f>
        <v>0</v>
      </c>
      <c r="E203" s="71">
        <f>MUHASEBE!D21</f>
        <v>0</v>
      </c>
      <c r="F203" s="185">
        <f>MUHASEBE!E21</f>
        <v>0</v>
      </c>
      <c r="G203" s="35">
        <f>MUHASEBE!F21</f>
        <v>0</v>
      </c>
      <c r="H203" s="35">
        <f>MUHASEBE!G21</f>
        <v>0</v>
      </c>
      <c r="I203" s="35">
        <f>MUHASEBE!H21</f>
        <v>0</v>
      </c>
      <c r="J203" s="35" t="e">
        <f>MUHASEBE!#REF!</f>
        <v>#REF!</v>
      </c>
      <c r="K203" t="str">
        <f t="shared" si="33"/>
        <v>193Öğr. Gör. Tuğba Cansu TOPALLI</v>
      </c>
    </row>
    <row r="204" spans="1:11">
      <c r="A204" t="e">
        <f>COUNTIF($J$8:J204,J204)+15&amp;J204</f>
        <v>#REF!</v>
      </c>
      <c r="B204" t="str">
        <f>COUNTIF($I$8:I204,I204)&amp;I204</f>
        <v>80</v>
      </c>
      <c r="C204" s="35" t="str">
        <f>MUHASEBE!B22</f>
        <v>III.DÖNEM</v>
      </c>
      <c r="D204" s="35">
        <f>MUHASEBE!C22</f>
        <v>0</v>
      </c>
      <c r="E204" s="71">
        <f>MUHASEBE!D22</f>
        <v>0</v>
      </c>
      <c r="F204" s="185">
        <f>MUHASEBE!E22</f>
        <v>0</v>
      </c>
      <c r="G204" s="35">
        <f>MUHASEBE!F22</f>
        <v>0</v>
      </c>
      <c r="H204" s="35">
        <f>MUHASEBE!G22</f>
        <v>0</v>
      </c>
      <c r="I204" s="35">
        <f>MUHASEBE!H22</f>
        <v>0</v>
      </c>
      <c r="J204" s="35" t="e">
        <f>MUHASEBE!#REF!</f>
        <v>#REF!</v>
      </c>
      <c r="K204" t="str">
        <f t="shared" si="33"/>
        <v>194Öğr. Gör. Tuğba Cansu TOPALLI</v>
      </c>
    </row>
    <row r="205" spans="1:11">
      <c r="A205" t="e">
        <f>COUNTIF($J$8:J205,J205)+15&amp;J205</f>
        <v>#REF!</v>
      </c>
      <c r="B205" t="e">
        <f>COUNTIF($I$8:I205,I205)&amp;I205</f>
        <v>#REF!</v>
      </c>
      <c r="C205" s="35" t="e">
        <f>MUHASEBE!#REF!</f>
        <v>#REF!</v>
      </c>
      <c r="D205" s="35" t="e">
        <f>MUHASEBE!#REF!</f>
        <v>#REF!</v>
      </c>
      <c r="E205" s="71" t="e">
        <f>MUHASEBE!#REF!</f>
        <v>#REF!</v>
      </c>
      <c r="F205" s="185" t="e">
        <f>MUHASEBE!#REF!</f>
        <v>#REF!</v>
      </c>
      <c r="G205" s="35" t="e">
        <f>MUHASEBE!#REF!</f>
        <v>#REF!</v>
      </c>
      <c r="H205" s="35" t="e">
        <f>MUHASEBE!#REF!</f>
        <v>#REF!</v>
      </c>
      <c r="I205" s="35" t="e">
        <f>MUHASEBE!#REF!</f>
        <v>#REF!</v>
      </c>
      <c r="J205" s="35" t="e">
        <f>MUHASEBE!#REF!</f>
        <v>#REF!</v>
      </c>
      <c r="K205" t="str">
        <f t="shared" si="33"/>
        <v>195Öğr. Gör. Tuğba Cansu TOPALLI</v>
      </c>
    </row>
    <row r="206" spans="1:11">
      <c r="A206" t="e">
        <f>COUNTIF($J$8:J206,J206)+15&amp;J206</f>
        <v>#REF!</v>
      </c>
      <c r="B206" t="str">
        <f>COUNTIF($I$8:I206,I206)&amp;I206</f>
        <v>90</v>
      </c>
      <c r="C206" s="35">
        <f>MUHASEBE!B21</f>
        <v>0</v>
      </c>
      <c r="D206" s="35">
        <f>MUHASEBE!C21</f>
        <v>0</v>
      </c>
      <c r="E206" s="71">
        <f>MUHASEBE!D21</f>
        <v>0</v>
      </c>
      <c r="F206" s="185">
        <f>MUHASEBE!E21</f>
        <v>0</v>
      </c>
      <c r="G206" s="35">
        <f>MUHASEBE!F21</f>
        <v>0</v>
      </c>
      <c r="H206" s="35">
        <f>MUHASEBE!G21</f>
        <v>0</v>
      </c>
      <c r="I206" s="35">
        <f>MUHASEBE!H21</f>
        <v>0</v>
      </c>
      <c r="J206" s="35" t="e">
        <f>MUHASEBE!#REF!</f>
        <v>#REF!</v>
      </c>
      <c r="K206" t="str">
        <f t="shared" si="33"/>
        <v>196Öğr. Gör. Tuğba Cansu TOPALLI</v>
      </c>
    </row>
    <row r="207" spans="1:11" ht="13.5" thickBot="1">
      <c r="A207" t="e">
        <f>COUNTIF($J$8:J207,J207)+15&amp;J207</f>
        <v>#REF!</v>
      </c>
      <c r="B207" t="str">
        <f>COUNTIF($I$8:I207,I207)&amp;I207</f>
        <v>100</v>
      </c>
      <c r="C207" s="35" t="str">
        <f>MUHASEBE!B22</f>
        <v>III.DÖNEM</v>
      </c>
      <c r="D207" s="35">
        <f>MUHASEBE!C22</f>
        <v>0</v>
      </c>
      <c r="E207" s="71">
        <f>MUHASEBE!D22</f>
        <v>0</v>
      </c>
      <c r="F207" s="185">
        <f>MUHASEBE!E22</f>
        <v>0</v>
      </c>
      <c r="G207" s="35">
        <f>MUHASEBE!F22</f>
        <v>0</v>
      </c>
      <c r="H207" s="35">
        <f>MUHASEBE!G22</f>
        <v>0</v>
      </c>
      <c r="I207" s="35">
        <f>MUHASEBE!H22</f>
        <v>0</v>
      </c>
      <c r="J207" s="35" t="e">
        <f>MUHASEBE!#REF!</f>
        <v>#REF!</v>
      </c>
      <c r="K207" t="str">
        <f t="shared" si="33"/>
        <v>197Öğr. Gör. Tuğba Cansu TOPALLI</v>
      </c>
    </row>
    <row r="208" spans="1:11" ht="14.25" thickTop="1" thickBot="1">
      <c r="A208" t="str">
        <f>COUNTIF($J$8:J208,J208)+15&amp;J208</f>
        <v xml:space="preserve">106 </v>
      </c>
      <c r="B208" t="str">
        <f>COUNTIF($I$8:I208,I208)&amp;I208</f>
        <v>3ÖĞRETİM GÖREVLİSİ</v>
      </c>
      <c r="C208" s="35" t="str">
        <f>MUHASEBE!B23</f>
        <v>DERS KODU</v>
      </c>
      <c r="D208" s="35" t="str">
        <f>MUHASEBE!C23</f>
        <v>DERSİN ADI</v>
      </c>
      <c r="E208" s="71" t="str">
        <f>MUHASEBE!D23</f>
        <v>TARİH</v>
      </c>
      <c r="F208" s="185" t="str">
        <f>MUHASEBE!E23</f>
        <v>SAAT</v>
      </c>
      <c r="G208" s="35" t="str">
        <f>MUHASEBE!F23</f>
        <v>SINIF</v>
      </c>
      <c r="H208" s="35" t="str">
        <f>MUHASEBE!G23</f>
        <v>ÖĞR. SAYISI</v>
      </c>
      <c r="I208" s="35" t="str">
        <f>MUHASEBE!H23</f>
        <v>ÖĞRETİM GÖREVLİSİ</v>
      </c>
      <c r="J208" s="5" t="str">
        <f>'ÖĞR.ELM.SIN.PROG (2)'!J200</f>
        <v xml:space="preserve"> </v>
      </c>
      <c r="K208" t="str">
        <f t="shared" si="33"/>
        <v>198Öğr. Gör. Tuğba Cansu TOPALLI</v>
      </c>
    </row>
    <row r="209" spans="1:11" ht="14.25" thickTop="1" thickBot="1">
      <c r="A209" t="str">
        <f>COUNTIF($J$8:J209,J209)+15&amp;J209</f>
        <v xml:space="preserve">107 </v>
      </c>
      <c r="B209" t="str">
        <f>COUNTIF($I$8:I209,I209)&amp;I209</f>
        <v>7Öğr. Gör. Tunahan BİLGİN</v>
      </c>
      <c r="C209" s="35" t="str">
        <f>MUHASEBE!B26</f>
        <v>MUV201</v>
      </c>
      <c r="D209" s="35" t="str">
        <f>MUHASEBE!C26</f>
        <v>Maliyet Muhasebesi</v>
      </c>
      <c r="E209" s="71">
        <f>MUHASEBE!D26</f>
        <v>44959</v>
      </c>
      <c r="F209" s="185">
        <f>MUHASEBE!E26</f>
        <v>0.58333333333333337</v>
      </c>
      <c r="G209" s="35" t="str">
        <f>MUHASEBE!F26</f>
        <v>A201</v>
      </c>
      <c r="H209" s="35">
        <f>MUHASEBE!G26</f>
        <v>0</v>
      </c>
      <c r="I209" s="35" t="str">
        <f>MUHASEBE!H26</f>
        <v>Öğr. Gör. Tunahan BİLGİN</v>
      </c>
      <c r="J209" s="5" t="str">
        <f>'ÖĞR.ELM.SIN.PROG (2)'!J201</f>
        <v xml:space="preserve"> </v>
      </c>
      <c r="K209" t="str">
        <f t="shared" si="33"/>
        <v>199Öğr. Gör. Tuğba Cansu TOPALLI</v>
      </c>
    </row>
    <row r="210" spans="1:11" ht="14.25" thickTop="1" thickBot="1">
      <c r="A210" t="str">
        <f>COUNTIF($J$8:J210,J210)+15&amp;J210</f>
        <v xml:space="preserve">108 </v>
      </c>
      <c r="B210" t="str">
        <f>COUNTIF($I$8:I210,I210)&amp;I210</f>
        <v>10Öğr. Gör. Mustafa SOLMAZ</v>
      </c>
      <c r="C210" s="35" t="str">
        <f>MUHASEBE!B28</f>
        <v>MUV203</v>
      </c>
      <c r="D210" s="35" t="str">
        <f>MUHASEBE!C28</f>
        <v>Şirketler Muhasebesi</v>
      </c>
      <c r="E210" s="71">
        <f>MUHASEBE!D28</f>
        <v>44986</v>
      </c>
      <c r="F210" s="185">
        <f>MUHASEBE!E28</f>
        <v>0.58333333333333337</v>
      </c>
      <c r="G210" s="35" t="str">
        <f>MUHASEBE!F28</f>
        <v>A201</v>
      </c>
      <c r="H210" s="35">
        <f>MUHASEBE!G28</f>
        <v>0</v>
      </c>
      <c r="I210" s="35" t="str">
        <f>MUHASEBE!H28</f>
        <v>Öğr. Gör. Mustafa SOLMAZ</v>
      </c>
      <c r="J210" s="5" t="str">
        <f>'ÖĞR.ELM.SIN.PROG (2)'!J202</f>
        <v xml:space="preserve"> </v>
      </c>
      <c r="K210" t="str">
        <f t="shared" si="33"/>
        <v>200Öğr. Gör. Tuğba Cansu TOPALLI</v>
      </c>
    </row>
    <row r="211" spans="1:11" ht="14.25" thickTop="1" thickBot="1">
      <c r="A211" t="str">
        <f>COUNTIF($J$8:J211,J211)+15&amp;J211</f>
        <v xml:space="preserve">109 </v>
      </c>
      <c r="B211" t="str">
        <f>COUNTIF($I$8:I211,I211)&amp;I211</f>
        <v>7Öğr. Gör. Abdulkadir ERYILMAZ</v>
      </c>
      <c r="C211" s="35" t="str">
        <f>MUHASEBE!B25</f>
        <v>MUV249</v>
      </c>
      <c r="D211" s="35" t="str">
        <f>MUHASEBE!C25</f>
        <v>Paket Programlar ve E-Uyg.</v>
      </c>
      <c r="E211" s="71">
        <f>MUHASEBE!D25</f>
        <v>44984</v>
      </c>
      <c r="F211" s="185">
        <f>MUHASEBE!E25</f>
        <v>0.58333333333333337</v>
      </c>
      <c r="G211" s="35" t="str">
        <f>MUHASEBE!F25</f>
        <v>A201</v>
      </c>
      <c r="H211" s="35">
        <f>MUHASEBE!G25</f>
        <v>0</v>
      </c>
      <c r="I211" s="35" t="str">
        <f>MUHASEBE!H25</f>
        <v>Öğr. Gör. Abdulkadir ERYILMAZ</v>
      </c>
      <c r="J211" s="5" t="str">
        <f>'ÖĞR.ELM.SIN.PROG (2)'!J203</f>
        <v xml:space="preserve"> </v>
      </c>
      <c r="K211" t="str">
        <f t="shared" si="33"/>
        <v>201Öğr. Gör. Tuğba Cansu TOPALLI</v>
      </c>
    </row>
    <row r="212" spans="1:11" ht="14.25" thickTop="1" thickBot="1">
      <c r="A212" t="str">
        <f>COUNTIF($J$8:J212,J212)+15&amp;J212</f>
        <v>20Öğr. Gör. Tuğba Cansu TOPALLI</v>
      </c>
      <c r="B212" t="str">
        <f>COUNTIF($I$8:I212,I212)&amp;I212</f>
        <v>8Öğr. Gör. Tunahan BİLGİN</v>
      </c>
      <c r="C212" s="35" t="str">
        <f>MUHASEBE!B29</f>
        <v>MUV269</v>
      </c>
      <c r="D212" s="35" t="str">
        <f>MUHASEBE!C29</f>
        <v>İnşaat Muhasebesi</v>
      </c>
      <c r="E212" s="71">
        <f>MUHASEBE!D29</f>
        <v>44963</v>
      </c>
      <c r="F212" s="185">
        <f>MUHASEBE!E29</f>
        <v>0.58333333333333337</v>
      </c>
      <c r="G212" s="35" t="str">
        <f>MUHASEBE!F29</f>
        <v>A201</v>
      </c>
      <c r="H212" s="35">
        <f>MUHASEBE!G29</f>
        <v>0</v>
      </c>
      <c r="I212" s="35" t="str">
        <f>MUHASEBE!H29</f>
        <v>Öğr. Gör. Tunahan BİLGİN</v>
      </c>
      <c r="J212" s="5" t="str">
        <f>'ÖĞR.ELM.SIN.PROG (2)'!J204</f>
        <v>Öğr. Gör. Tuğba Cansu TOPALLI</v>
      </c>
      <c r="K212" t="str">
        <f t="shared" si="33"/>
        <v>202Öğr. Gör. Tuğba Cansu TOPALLI</v>
      </c>
    </row>
    <row r="213" spans="1:11" ht="14.25" thickTop="1" thickBot="1">
      <c r="A213" t="str">
        <f>COUNTIF($J$8:J213,J213)+15&amp;J213</f>
        <v xml:space="preserve">110 </v>
      </c>
      <c r="B213" t="str">
        <f>COUNTIF($I$8:I213,I213)&amp;I213</f>
        <v>10Öğr. Gör. Mürsel KAN</v>
      </c>
      <c r="C213" s="35" t="str">
        <f>MUHASEBE!B30</f>
        <v>MUV271</v>
      </c>
      <c r="D213" s="35" t="str">
        <f>MUHASEBE!C30</f>
        <v>Girişimcilik ve Yenilikçilik</v>
      </c>
      <c r="E213" s="71">
        <f>MUHASEBE!D30</f>
        <v>44986</v>
      </c>
      <c r="F213" s="185">
        <f>MUHASEBE!E30</f>
        <v>0.66666666666666663</v>
      </c>
      <c r="G213" s="35" t="str">
        <f>MUHASEBE!F30</f>
        <v>A201</v>
      </c>
      <c r="H213" s="35">
        <f>MUHASEBE!G30</f>
        <v>0</v>
      </c>
      <c r="I213" s="35" t="str">
        <f>MUHASEBE!H30</f>
        <v>Öğr. Gör. Mürsel KAN</v>
      </c>
      <c r="J213" s="5" t="str">
        <f>'ÖĞR.ELM.SIN.PROG (2)'!J205</f>
        <v xml:space="preserve"> </v>
      </c>
      <c r="K213" t="str">
        <f t="shared" si="33"/>
        <v>203Öğr. Gör. Tuğba Cansu TOPALLI</v>
      </c>
    </row>
    <row r="214" spans="1:11" ht="14.25" thickTop="1" thickBot="1">
      <c r="A214" t="str">
        <f>COUNTIF($J$8:J214,J214)+15&amp;J214</f>
        <v xml:space="preserve">111 </v>
      </c>
      <c r="B214" t="str">
        <f>COUNTIF($I$8:I214,I214)&amp;I214</f>
        <v>8Öğr. Gör. Ömer YILMAZ</v>
      </c>
      <c r="C214" s="35" t="str">
        <f>MUHASEBE!B27</f>
        <v>MUV281</v>
      </c>
      <c r="D214" s="35" t="str">
        <f>MUHASEBE!C27</f>
        <v>Mali Tablolar Analizi</v>
      </c>
      <c r="E214" s="71">
        <f>MUHASEBE!D27</f>
        <v>44985</v>
      </c>
      <c r="F214" s="185">
        <f>MUHASEBE!E27</f>
        <v>0.58333333333333337</v>
      </c>
      <c r="G214" s="35" t="str">
        <f>MUHASEBE!F27</f>
        <v>A201</v>
      </c>
      <c r="H214" s="35">
        <f>MUHASEBE!G27</f>
        <v>0</v>
      </c>
      <c r="I214" s="35" t="str">
        <f>MUHASEBE!H27</f>
        <v>Öğr. Gör. Ömer YILMAZ</v>
      </c>
      <c r="J214" s="5" t="str">
        <f>'ÖĞR.ELM.SIN.PROG (2)'!J206</f>
        <v xml:space="preserve"> </v>
      </c>
      <c r="K214" t="str">
        <f t="shared" si="33"/>
        <v>204Öğr. Gör. Tuğba Cansu TOPALLI</v>
      </c>
    </row>
    <row r="215" spans="1:11" ht="13.5" thickTop="1">
      <c r="A215" t="str">
        <f>COUNTIF($J$8:J215,J215)+15&amp;J215</f>
        <v xml:space="preserve">112 </v>
      </c>
      <c r="B215" t="str">
        <f>COUNTIF($I$8:I215,I215)&amp;I215</f>
        <v>11Öğr. Gör. Mustafa SOLMAZ</v>
      </c>
      <c r="C215" s="35" t="str">
        <f>MUHASEBE!B24</f>
        <v>MUV283</v>
      </c>
      <c r="D215" s="35" t="str">
        <f>MUHASEBE!C24</f>
        <v>Türk Vergi Sistemi</v>
      </c>
      <c r="E215" s="71">
        <f>MUHASEBE!D24</f>
        <v>44960</v>
      </c>
      <c r="F215" s="185">
        <f>MUHASEBE!E24</f>
        <v>0.58333333333333337</v>
      </c>
      <c r="G215" s="35" t="str">
        <f>MUHASEBE!F24</f>
        <v>A201</v>
      </c>
      <c r="H215" s="35">
        <f>MUHASEBE!G24</f>
        <v>54</v>
      </c>
      <c r="I215" s="35" t="str">
        <f>MUHASEBE!H24</f>
        <v>Öğr. Gör. Mustafa SOLMAZ</v>
      </c>
      <c r="J215" s="5" t="str">
        <f>'ÖĞR.ELM.SIN.PROG (2)'!J207</f>
        <v xml:space="preserve"> </v>
      </c>
      <c r="K215" t="str">
        <f t="shared" si="33"/>
        <v>205Öğr. Gör. Tuğba Cansu TOPALLI</v>
      </c>
    </row>
    <row r="216" spans="1:11">
      <c r="A216" t="e">
        <f>COUNTIF($J$8:J216,J216)+15&amp;J216</f>
        <v>#REF!</v>
      </c>
      <c r="B216" t="e">
        <f>COUNTIF($I$8:I216,I216)&amp;I216</f>
        <v>#REF!</v>
      </c>
      <c r="C216" s="35" t="e">
        <f>MUHASEBE!#REF!</f>
        <v>#REF!</v>
      </c>
      <c r="D216" s="35" t="e">
        <f>MUHASEBE!#REF!</f>
        <v>#REF!</v>
      </c>
      <c r="E216" s="71" t="e">
        <f>MUHASEBE!#REF!</f>
        <v>#REF!</v>
      </c>
      <c r="F216" s="185" t="e">
        <f>MUHASEBE!#REF!</f>
        <v>#REF!</v>
      </c>
      <c r="G216" s="35" t="e">
        <f>MUHASEBE!#REF!</f>
        <v>#REF!</v>
      </c>
      <c r="H216" s="35" t="e">
        <f>MUHASEBE!#REF!</f>
        <v>#REF!</v>
      </c>
      <c r="I216" s="35" t="e">
        <f>MUHASEBE!#REF!</f>
        <v>#REF!</v>
      </c>
      <c r="J216" s="35" t="e">
        <f>MUHASEBE!#REF!</f>
        <v>#REF!</v>
      </c>
      <c r="K216" t="str">
        <f t="shared" si="33"/>
        <v>206Öğr. Gör. Tuğba Cansu TOPALLI</v>
      </c>
    </row>
    <row r="217" spans="1:11">
      <c r="A217" t="e">
        <f>COUNTIF($J$8:J217,J217)+15&amp;J217</f>
        <v>#REF!</v>
      </c>
      <c r="B217" t="e">
        <f>COUNTIF($I$8:I217,I217)&amp;I217</f>
        <v>#REF!</v>
      </c>
      <c r="C217" s="35" t="e">
        <f>MUHASEBE!#REF!</f>
        <v>#REF!</v>
      </c>
      <c r="D217" s="35" t="e">
        <f>MUHASEBE!#REF!</f>
        <v>#REF!</v>
      </c>
      <c r="E217" s="71" t="e">
        <f>MUHASEBE!#REF!</f>
        <v>#REF!</v>
      </c>
      <c r="F217" s="185" t="e">
        <f>MUHASEBE!#REF!</f>
        <v>#REF!</v>
      </c>
      <c r="G217" s="35" t="e">
        <f>MUHASEBE!#REF!</f>
        <v>#REF!</v>
      </c>
      <c r="H217" s="35" t="e">
        <f>MUHASEBE!#REF!</f>
        <v>#REF!</v>
      </c>
      <c r="I217" s="35" t="e">
        <f>MUHASEBE!#REF!</f>
        <v>#REF!</v>
      </c>
      <c r="J217" s="35" t="e">
        <f>MUHASEBE!#REF!</f>
        <v>#REF!</v>
      </c>
      <c r="K217" t="str">
        <f t="shared" si="33"/>
        <v>207Öğr. Gör. Tuğba Cansu TOPALLI</v>
      </c>
    </row>
    <row r="218" spans="1:11">
      <c r="A218" t="e">
        <f>COUNTIF($J$8:J218,J218)+15&amp;J218</f>
        <v>#REF!</v>
      </c>
      <c r="B218" t="e">
        <f>COUNTIF($I$8:I218,I218)&amp;I218</f>
        <v>#REF!</v>
      </c>
      <c r="C218" s="35" t="e">
        <f>MUHASEBE!#REF!</f>
        <v>#REF!</v>
      </c>
      <c r="D218" s="35" t="e">
        <f>MUHASEBE!#REF!</f>
        <v>#REF!</v>
      </c>
      <c r="E218" s="71" t="e">
        <f>MUHASEBE!#REF!</f>
        <v>#REF!</v>
      </c>
      <c r="F218" s="185" t="e">
        <f>MUHASEBE!#REF!</f>
        <v>#REF!</v>
      </c>
      <c r="G218" s="35" t="e">
        <f>MUHASEBE!#REF!</f>
        <v>#REF!</v>
      </c>
      <c r="H218" s="35" t="e">
        <f>MUHASEBE!#REF!</f>
        <v>#REF!</v>
      </c>
      <c r="I218" s="35" t="e">
        <f>MUHASEBE!#REF!</f>
        <v>#REF!</v>
      </c>
      <c r="J218" s="35" t="e">
        <f>MUHASEBE!#REF!</f>
        <v>#REF!</v>
      </c>
      <c r="K218" t="str">
        <f t="shared" ref="K218:K273" si="34">ROW()-10&amp;$O$4</f>
        <v>208Öğr. Gör. Tuğba Cansu TOPALLI</v>
      </c>
    </row>
    <row r="219" spans="1:11">
      <c r="A219" t="e">
        <f>COUNTIF($J$8:J219,J219)+15&amp;J219</f>
        <v>#REF!</v>
      </c>
      <c r="B219" t="str">
        <f>COUNTIF($I$8:I219,I219)&amp;I219</f>
        <v>2UZAKTAN EĞİTİMİ TERCİH EDENLER ÖĞRENCİLER SINAV YER VE SAATİNİ "sinav.omu.edu.tr" ADRESİNDEN ÖĞRENEREK BELİRTİLEN YER VE SIRALARDA SINAVA GİRECEKLERDİR.
YÜZYÜZE EĞİTİMİ TERCİH EDENLER İSE ADALET MESLEK YÜKSEKOKULUNDA 15:30'DA SINAVA GİRECEKLERDİR.</v>
      </c>
      <c r="C219" s="35" t="str">
        <f>MUHASEBE!B31</f>
        <v>ATİ101</v>
      </c>
      <c r="D219" s="35" t="str">
        <f>MUHASEBE!C31</f>
        <v>Atatürk İlkeleri ve İnkılap Tarihi I</v>
      </c>
      <c r="E219" s="71">
        <f>MUHASEBE!D31</f>
        <v>44961</v>
      </c>
      <c r="F219" s="185" t="e">
        <f>MUHASEBE!#REF!</f>
        <v>#REF!</v>
      </c>
      <c r="G219" s="35">
        <f>MUHASEBE!F31</f>
        <v>0</v>
      </c>
      <c r="H219" s="35">
        <f>MUHASEBE!G31</f>
        <v>0</v>
      </c>
      <c r="I219" s="35" t="str">
        <f>MUHASEBE!E31</f>
        <v>UZAKTAN EĞİTİMİ TERCİH EDENLER ÖĞRENCİLER SINAV YER VE SAATİNİ "sinav.omu.edu.tr" ADRESİNDEN ÖĞRENEREK BELİRTİLEN YER VE SIRALARDA SINAVA GİRECEKLERDİR.
YÜZYÜZE EĞİTİMİ TERCİH EDENLER İSE ADALET MESLEK YÜKSEKOKULUNDA 15:30'DA SINAVA GİRECEKLERDİR.</v>
      </c>
      <c r="J219" s="35" t="e">
        <f>MUHASEBE!#REF!</f>
        <v>#REF!</v>
      </c>
      <c r="K219" t="str">
        <f t="shared" si="34"/>
        <v>209Öğr. Gör. Tuğba Cansu TOPALLI</v>
      </c>
    </row>
    <row r="220" spans="1:11">
      <c r="A220" t="e">
        <f>COUNTIF($J$8:J220,J220)+15&amp;J220</f>
        <v>#REF!</v>
      </c>
      <c r="B220" t="str">
        <f>COUNTIF($I$8:I220,I220)&amp;I220</f>
        <v>110</v>
      </c>
      <c r="C220" s="35" t="str">
        <f>MUHASEBE!B32</f>
        <v>TDİ101</v>
      </c>
      <c r="D220" s="35" t="str">
        <f>MUHASEBE!C32</f>
        <v>Türk Dili I</v>
      </c>
      <c r="E220" s="71">
        <f>MUHASEBE!D32</f>
        <v>0</v>
      </c>
      <c r="F220" s="185">
        <f>MUHASEBE!E32</f>
        <v>0</v>
      </c>
      <c r="G220" s="35">
        <f>MUHASEBE!F32</f>
        <v>0</v>
      </c>
      <c r="H220" s="35">
        <f>MUHASEBE!G32</f>
        <v>0</v>
      </c>
      <c r="I220" s="35">
        <f>MUHASEBE!H32</f>
        <v>0</v>
      </c>
      <c r="J220" s="35" t="e">
        <f>MUHASEBE!#REF!</f>
        <v>#REF!</v>
      </c>
      <c r="K220" t="str">
        <f t="shared" si="34"/>
        <v>210Öğr. Gör. Tuğba Cansu TOPALLI</v>
      </c>
    </row>
    <row r="221" spans="1:11">
      <c r="A221" t="str">
        <f>COUNTIF($J$8:J221,J221)+15&amp;J221</f>
        <v>19</v>
      </c>
      <c r="B221" t="str">
        <f>COUNTIF($I$8:I221,I221)&amp;I221</f>
        <v>11</v>
      </c>
      <c r="K221" t="str">
        <f t="shared" si="34"/>
        <v>211Öğr. Gör. Tuğba Cansu TOPALLI</v>
      </c>
    </row>
    <row r="222" spans="1:11" ht="13.5" thickBot="1">
      <c r="A222" t="str">
        <f>COUNTIF($J$8:J222,J222)+15&amp;J222</f>
        <v>19</v>
      </c>
      <c r="B222" t="str">
        <f>COUNTIF($I$8:I222,I222)&amp;I222</f>
        <v>11</v>
      </c>
      <c r="K222" t="str">
        <f t="shared" si="34"/>
        <v>212Öğr. Gör. Tuğba Cansu TOPALLI</v>
      </c>
    </row>
    <row r="223" spans="1:11" ht="42" thickTop="1" thickBot="1">
      <c r="A223" t="str">
        <f>COUNTIF($J$8:J223,J223)+15&amp;J223</f>
        <v>16GÖZETMENLER</v>
      </c>
      <c r="B223" t="str">
        <f>COUNTIF($I$8:I223,I223)&amp;I223</f>
        <v>1ÖĞRETİM GÖREVLİSİNİN ADI SOYADI</v>
      </c>
      <c r="C223" s="3" t="s">
        <v>23</v>
      </c>
      <c r="D223" s="3" t="s">
        <v>0</v>
      </c>
      <c r="E223" s="17" t="s">
        <v>8</v>
      </c>
      <c r="F223" s="22" t="s">
        <v>1</v>
      </c>
      <c r="G223" s="4" t="s">
        <v>9</v>
      </c>
      <c r="H223" s="4" t="s">
        <v>25</v>
      </c>
      <c r="I223" s="4" t="s">
        <v>10</v>
      </c>
      <c r="J223" s="4" t="s">
        <v>22</v>
      </c>
      <c r="K223" t="str">
        <f t="shared" si="34"/>
        <v>213Öğr. Gör. Tuğba Cansu TOPALLI</v>
      </c>
    </row>
    <row r="224" spans="1:11" ht="14.25" thickTop="1" thickBot="1">
      <c r="A224" t="str">
        <f>COUNTIF($J$8:J224,J224)+15&amp;J224</f>
        <v xml:space="preserve">113 </v>
      </c>
      <c r="B224" t="str">
        <f>COUNTIF($I$8:I224,I224)&amp;I224</f>
        <v>6Dr. Öğretim Üyesi EVREN ERGÜN</v>
      </c>
      <c r="C224" s="38" t="str">
        <f>'BİLGİSAYAR PROGRAMCILIĞI'!B15</f>
        <v>BİP101</v>
      </c>
      <c r="D224" s="38" t="str">
        <f>'BİLGİSAYAR PROGRAMCILIĞI'!C15</f>
        <v>Matematik</v>
      </c>
      <c r="E224" s="72">
        <f>'BİLGİSAYAR PROGRAMCILIĞI'!D15</f>
        <v>44959</v>
      </c>
      <c r="F224" s="186">
        <f>'BİLGİSAYAR PROGRAMCILIĞI'!E15</f>
        <v>0.45833333333333331</v>
      </c>
      <c r="G224" s="38">
        <f>'BİLGİSAYAR PROGRAMCILIĞI'!F15</f>
        <v>0</v>
      </c>
      <c r="H224" s="38">
        <f>'BİLGİSAYAR PROGRAMCILIĞI'!G15</f>
        <v>0</v>
      </c>
      <c r="I224" s="38" t="str">
        <f>'BİLGİSAYAR PROGRAMCILIĞI'!H15</f>
        <v>Dr. Öğretim Üyesi EVREN ERGÜN</v>
      </c>
      <c r="J224" s="5" t="str">
        <f>'ÖĞR.ELM.SIN.PROG (2)'!J216</f>
        <v xml:space="preserve"> </v>
      </c>
      <c r="K224" t="str">
        <f t="shared" si="34"/>
        <v>214Öğr. Gör. Tuğba Cansu TOPALLI</v>
      </c>
    </row>
    <row r="225" spans="1:11" ht="14.25" thickTop="1" thickBot="1">
      <c r="A225" t="str">
        <f>COUNTIF($J$8:J225,J225)+15&amp;J225</f>
        <v xml:space="preserve">114 </v>
      </c>
      <c r="B225" t="str">
        <f>COUNTIF($I$8:I225,I225)&amp;I225</f>
        <v>1Öğr. Gör. Hakan Can ALTUNAY</v>
      </c>
      <c r="C225" s="38" t="str">
        <f>'BİLGİSAYAR PROGRAMCILIĞI'!B13</f>
        <v>BİP103</v>
      </c>
      <c r="D225" s="38" t="str">
        <f>'BİLGİSAYAR PROGRAMCILIĞI'!C13</f>
        <v>Programlama Temelleri</v>
      </c>
      <c r="E225" s="72">
        <f>'BİLGİSAYAR PROGRAMCILIĞI'!D13</f>
        <v>44960</v>
      </c>
      <c r="F225" s="186">
        <f>'BİLGİSAYAR PROGRAMCILIĞI'!E13</f>
        <v>0.45833333333333331</v>
      </c>
      <c r="G225" s="38">
        <f>'BİLGİSAYAR PROGRAMCILIĞI'!F13</f>
        <v>0</v>
      </c>
      <c r="H225" s="38">
        <f>'BİLGİSAYAR PROGRAMCILIĞI'!G13</f>
        <v>0</v>
      </c>
      <c r="I225" s="38" t="str">
        <f>'BİLGİSAYAR PROGRAMCILIĞI'!H13</f>
        <v>Öğr. Gör. Hakan Can ALTUNAY</v>
      </c>
      <c r="J225" s="5" t="str">
        <f>'ÖĞR.ELM.SIN.PROG (2)'!J217</f>
        <v xml:space="preserve"> </v>
      </c>
      <c r="K225" t="str">
        <f t="shared" si="34"/>
        <v>215Öğr. Gör. Tuğba Cansu TOPALLI</v>
      </c>
    </row>
    <row r="226" spans="1:11" ht="14.25" thickTop="1" thickBot="1">
      <c r="A226" t="str">
        <f>COUNTIF($J$8:J226,J226)+15&amp;J226</f>
        <v xml:space="preserve">115 </v>
      </c>
      <c r="B226" t="str">
        <f>COUNTIF($I$8:I226,I226)&amp;I226</f>
        <v>4Öğr. Gör. AslıTOSYALI KARADAĞ</v>
      </c>
      <c r="C226" s="38" t="str">
        <f>'BİLGİSAYAR PROGRAMCILIĞI'!B14</f>
        <v>BİP105</v>
      </c>
      <c r="D226" s="38" t="str">
        <f>'BİLGİSAYAR PROGRAMCILIĞI'!C14</f>
        <v>Web Tasarımının Temelleri</v>
      </c>
      <c r="E226" s="72">
        <f>'BİLGİSAYAR PROGRAMCILIĞI'!D14</f>
        <v>44963</v>
      </c>
      <c r="F226" s="186">
        <f>'BİLGİSAYAR PROGRAMCILIĞI'!E14</f>
        <v>0.45833333333333331</v>
      </c>
      <c r="G226" s="38">
        <f>'BİLGİSAYAR PROGRAMCILIĞI'!F14</f>
        <v>0</v>
      </c>
      <c r="H226" s="38">
        <f>'BİLGİSAYAR PROGRAMCILIĞI'!G14</f>
        <v>0</v>
      </c>
      <c r="I226" s="38" t="str">
        <f>'BİLGİSAYAR PROGRAMCILIĞI'!H14</f>
        <v>Öğr. Gör. AslıTOSYALI KARADAĞ</v>
      </c>
      <c r="J226" s="5" t="str">
        <f>'ÖĞR.ELM.SIN.PROG (2)'!J218</f>
        <v xml:space="preserve"> </v>
      </c>
      <c r="K226" t="str">
        <f t="shared" si="34"/>
        <v>216Öğr. Gör. Tuğba Cansu TOPALLI</v>
      </c>
    </row>
    <row r="227" spans="1:11" ht="14.25" thickTop="1" thickBot="1">
      <c r="A227" t="str">
        <f>COUNTIF($J$8:J227,J227)+15&amp;J227</f>
        <v xml:space="preserve">116 </v>
      </c>
      <c r="B227" t="str">
        <f>COUNTIF($I$8:I227,I227)&amp;I227</f>
        <v>6Öğr. Gör. Serkan VARAN</v>
      </c>
      <c r="C227" s="38" t="str">
        <f>'BİLGİSAYAR PROGRAMCILIĞI'!B16</f>
        <v>BİP109</v>
      </c>
      <c r="D227" s="38" t="str">
        <f>'BİLGİSAYAR PROGRAMCILIĞI'!C16</f>
        <v>Ofis Yazılımları</v>
      </c>
      <c r="E227" s="72">
        <f>'BİLGİSAYAR PROGRAMCILIĞI'!D16</f>
        <v>44986</v>
      </c>
      <c r="F227" s="186">
        <f>'BİLGİSAYAR PROGRAMCILIĞI'!E16</f>
        <v>0.45833333333333331</v>
      </c>
      <c r="G227" s="38" t="str">
        <f>'BİLGİSAYAR PROGRAMCILIĞI'!F16</f>
        <v>A201</v>
      </c>
      <c r="H227" s="38">
        <f>'BİLGİSAYAR PROGRAMCILIĞI'!G16</f>
        <v>0</v>
      </c>
      <c r="I227" s="38" t="str">
        <f>'BİLGİSAYAR PROGRAMCILIĞI'!H16</f>
        <v>Öğr. Gör. Serkan VARAN</v>
      </c>
      <c r="J227" s="5" t="str">
        <f>'ÖĞR.ELM.SIN.PROG (2)'!J219</f>
        <v xml:space="preserve"> </v>
      </c>
      <c r="K227" t="str">
        <f t="shared" si="34"/>
        <v>217Öğr. Gör. Tuğba Cansu TOPALLI</v>
      </c>
    </row>
    <row r="228" spans="1:11" ht="14.25" thickTop="1" thickBot="1">
      <c r="A228" t="str">
        <f>COUNTIF($J$8:J228,J228)+15&amp;J228</f>
        <v xml:space="preserve">117 </v>
      </c>
      <c r="B228" t="str">
        <f>COUNTIF($I$8:I228,I228)&amp;I228</f>
        <v>1Öğr. Gör. Sema BİLGİLİ</v>
      </c>
      <c r="C228" s="38" t="str">
        <f>'BİLGİSAYAR PROGRAMCILIĞI'!B12</f>
        <v>BİP111</v>
      </c>
      <c r="D228" s="38" t="str">
        <f>'BİLGİSAYAR PROGRAMCILIĞI'!C12</f>
        <v>Yazılım Kurulumu ve Yönetimi</v>
      </c>
      <c r="E228" s="72">
        <f>'BİLGİSAYAR PROGRAMCILIĞI'!D12</f>
        <v>44985</v>
      </c>
      <c r="F228" s="186">
        <f>'BİLGİSAYAR PROGRAMCILIĞI'!E12</f>
        <v>0.45833333333333331</v>
      </c>
      <c r="G228" s="38" t="str">
        <f>'BİLGİSAYAR PROGRAMCILIĞI'!F12</f>
        <v>A201</v>
      </c>
      <c r="H228" s="38">
        <f>'BİLGİSAYAR PROGRAMCILIĞI'!G12</f>
        <v>0</v>
      </c>
      <c r="I228" s="38" t="str">
        <f>'BİLGİSAYAR PROGRAMCILIĞI'!H12</f>
        <v>Öğr. Gör. Sema BİLGİLİ</v>
      </c>
      <c r="J228" s="5" t="str">
        <f>'ÖĞR.ELM.SIN.PROG (2)'!J220</f>
        <v xml:space="preserve"> </v>
      </c>
      <c r="K228" t="str">
        <f t="shared" si="34"/>
        <v>218Öğr. Gör. Tuğba Cansu TOPALLI</v>
      </c>
    </row>
    <row r="229" spans="1:11" ht="14.25" thickTop="1" thickBot="1">
      <c r="A229" t="str">
        <f>COUNTIF($J$8:J229,J229)+15&amp;J229</f>
        <v xml:space="preserve">118 </v>
      </c>
      <c r="B229" t="str">
        <f>COUNTIF($I$8:I229,I229)&amp;I229</f>
        <v>7Öğr. Gör. Serkan VARAN</v>
      </c>
      <c r="C229" s="38" t="str">
        <f>'BİLGİSAYAR PROGRAMCILIĞI'!B11</f>
        <v>BİP117</v>
      </c>
      <c r="D229" s="38" t="str">
        <f>'BİLGİSAYAR PROGRAMCILIĞI'!C11</f>
        <v>Ağ Temelleri</v>
      </c>
      <c r="E229" s="72">
        <f>'BİLGİSAYAR PROGRAMCILIĞI'!D11</f>
        <v>44984</v>
      </c>
      <c r="F229" s="186">
        <f>'BİLGİSAYAR PROGRAMCILIĞI'!E11</f>
        <v>0.45833333333333331</v>
      </c>
      <c r="G229" s="38" t="str">
        <f>'BİLGİSAYAR PROGRAMCILIĞI'!F11</f>
        <v>A201</v>
      </c>
      <c r="H229" s="38">
        <f>'BİLGİSAYAR PROGRAMCILIĞI'!G11</f>
        <v>0</v>
      </c>
      <c r="I229" s="38" t="str">
        <f>'BİLGİSAYAR PROGRAMCILIĞI'!H11</f>
        <v>Öğr. Gör. Serkan VARAN</v>
      </c>
      <c r="J229" s="5" t="str">
        <f>'ÖĞR.ELM.SIN.PROG (2)'!J221</f>
        <v xml:space="preserve"> </v>
      </c>
      <c r="K229" t="str">
        <f t="shared" si="34"/>
        <v>219Öğr. Gör. Tuğba Cansu TOPALLI</v>
      </c>
    </row>
    <row r="230" spans="1:11" ht="14.25" thickTop="1" thickBot="1">
      <c r="A230" t="str">
        <f>COUNTIF($J$8:J230,J230)+15&amp;J230</f>
        <v>19</v>
      </c>
      <c r="B230" t="str">
        <f>COUNTIF($I$8:I230,I230)&amp;I230</f>
        <v>11</v>
      </c>
      <c r="C230" s="38" t="str">
        <f>'BİLGİSAYAR PROGRAMCILIĞI'!B18</f>
        <v>ATİ101</v>
      </c>
      <c r="D230" s="38" t="str">
        <f>'BİLGİSAYAR PROGRAMCILIĞI'!C18</f>
        <v>Atatürk İlkeleri ve İnkılap Tarihi I</v>
      </c>
      <c r="E230" s="422"/>
      <c r="F230" s="423"/>
      <c r="G230" s="423"/>
      <c r="H230" s="423"/>
      <c r="I230" s="423"/>
      <c r="J230" s="424"/>
      <c r="K230" t="str">
        <f t="shared" si="34"/>
        <v>220Öğr. Gör. Tuğba Cansu TOPALLI</v>
      </c>
    </row>
    <row r="231" spans="1:11" ht="14.25" thickTop="1" thickBot="1">
      <c r="A231" t="str">
        <f>COUNTIF($J$8:J231,J231)+15&amp;J231</f>
        <v>19</v>
      </c>
      <c r="B231" t="str">
        <f>COUNTIF($I$8:I231,I231)&amp;I231</f>
        <v>11</v>
      </c>
      <c r="C231" s="38" t="str">
        <f>'BİLGİSAYAR PROGRAMCILIĞI'!B19</f>
        <v>TDİ101</v>
      </c>
      <c r="D231" s="38" t="str">
        <f>'BİLGİSAYAR PROGRAMCILIĞI'!C19</f>
        <v>Türk Dili I</v>
      </c>
      <c r="E231" s="425"/>
      <c r="F231" s="426"/>
      <c r="G231" s="426"/>
      <c r="H231" s="426"/>
      <c r="I231" s="426"/>
      <c r="J231" s="427"/>
      <c r="K231" t="str">
        <f t="shared" si="34"/>
        <v>221Öğr. Gör. Tuğba Cansu TOPALLI</v>
      </c>
    </row>
    <row r="232" spans="1:11" ht="13.5" thickTop="1">
      <c r="A232" t="str">
        <f>COUNTIF($J$8:J232,J232)+15&amp;J232</f>
        <v>19</v>
      </c>
      <c r="B232" t="str">
        <f>COUNTIF($I$8:I232,I232)&amp;I232</f>
        <v>11</v>
      </c>
      <c r="C232" s="38" t="str">
        <f>'BİLGİSAYAR PROGRAMCILIĞI'!B20</f>
        <v>YDİ101</v>
      </c>
      <c r="D232" s="38" t="str">
        <f>'BİLGİSAYAR PROGRAMCILIĞI'!C20</f>
        <v>İngilizce I</v>
      </c>
      <c r="E232" s="428"/>
      <c r="F232" s="429"/>
      <c r="G232" s="429"/>
      <c r="H232" s="429"/>
      <c r="I232" s="429"/>
      <c r="J232" s="430"/>
      <c r="K232" t="str">
        <f t="shared" si="34"/>
        <v>222Öğr. Gör. Tuğba Cansu TOPALLI</v>
      </c>
    </row>
    <row r="233" spans="1:11" ht="14.25" thickBot="1">
      <c r="A233" t="str">
        <f>COUNTIF($J$8:J233,J233)+15&amp;J233</f>
        <v>19</v>
      </c>
      <c r="B233" t="str">
        <f>COUNTIF($I$8:I233,I233)&amp;I233</f>
        <v>11</v>
      </c>
      <c r="C233" s="39"/>
      <c r="D233" s="40"/>
      <c r="E233" s="73"/>
      <c r="F233" s="187"/>
      <c r="G233" s="41"/>
      <c r="H233" s="41"/>
      <c r="I233" s="42"/>
      <c r="J233" s="43"/>
      <c r="K233" t="str">
        <f t="shared" si="34"/>
        <v>223Öğr. Gör. Tuğba Cansu TOPALLI</v>
      </c>
    </row>
    <row r="234" spans="1:11" ht="13.5" thickTop="1">
      <c r="A234" t="str">
        <f>COUNTIF($J$8:J234,J234)+15&amp;J234</f>
        <v>19</v>
      </c>
      <c r="B234" t="str">
        <f>COUNTIF($I$8:I234,I234)&amp;I234</f>
        <v>11</v>
      </c>
      <c r="C234" s="46"/>
      <c r="D234" s="46"/>
      <c r="E234" s="74"/>
      <c r="F234" s="188"/>
      <c r="G234" s="47"/>
      <c r="H234" s="47"/>
      <c r="I234" s="46"/>
      <c r="J234" s="46"/>
      <c r="K234" t="str">
        <f t="shared" si="34"/>
        <v>224Öğr. Gör. Tuğba Cansu TOPALLI</v>
      </c>
    </row>
    <row r="235" spans="1:11" ht="13.5" thickBot="1">
      <c r="A235" t="str">
        <f>COUNTIF($J$8:J235,J235)+15&amp;J235</f>
        <v>19</v>
      </c>
      <c r="B235" t="str">
        <f>COUNTIF($I$8:I235,I235)&amp;I235</f>
        <v>11</v>
      </c>
      <c r="C235" s="431" t="s">
        <v>5</v>
      </c>
      <c r="D235" s="431"/>
      <c r="E235" s="431"/>
      <c r="F235" s="431"/>
      <c r="G235" s="431"/>
      <c r="H235" s="431"/>
      <c r="I235" s="431"/>
      <c r="J235" s="431"/>
      <c r="K235" t="str">
        <f t="shared" si="34"/>
        <v>225Öğr. Gör. Tuğba Cansu TOPALLI</v>
      </c>
    </row>
    <row r="236" spans="1:11" ht="42" thickTop="1" thickBot="1">
      <c r="A236" t="str">
        <f>COUNTIF($J$8:J236,J236)+15&amp;J236</f>
        <v>17GÖZETMENLER</v>
      </c>
      <c r="B236" t="str">
        <f>COUNTIF($I$8:I236,I236)&amp;I236</f>
        <v>1ÖĞRETİM GÖREVLİSİNİN ADI SOYADI (A)</v>
      </c>
      <c r="C236" s="48" t="s">
        <v>24</v>
      </c>
      <c r="D236" s="48" t="s">
        <v>0</v>
      </c>
      <c r="E236" s="50" t="s">
        <v>6</v>
      </c>
      <c r="F236" s="53" t="s">
        <v>1</v>
      </c>
      <c r="G236" s="49" t="s">
        <v>2</v>
      </c>
      <c r="H236" s="49" t="s">
        <v>25</v>
      </c>
      <c r="I236" s="49" t="s">
        <v>3</v>
      </c>
      <c r="J236" s="49" t="s">
        <v>22</v>
      </c>
      <c r="K236" t="str">
        <f t="shared" si="34"/>
        <v>226Öğr. Gör. Tuğba Cansu TOPALLI</v>
      </c>
    </row>
    <row r="237" spans="1:11" ht="14.25" thickTop="1" thickBot="1">
      <c r="A237" t="str">
        <f>COUNTIF($J$8:J237,J237)+15&amp;J237</f>
        <v xml:space="preserve">119 </v>
      </c>
      <c r="B237" t="str">
        <f>COUNTIF($I$8:I237,I237)&amp;I237</f>
        <v>2Öğr. Gör. Tuğba Cansu TOPALLI</v>
      </c>
      <c r="C237" s="44" t="str">
        <f>'BİLGİSAYAR PROGRAMCILIĞI'!B25</f>
        <v>BİP201</v>
      </c>
      <c r="D237" s="44" t="str">
        <f>'BİLGİSAYAR PROGRAMCILIĞI'!C25</f>
        <v>Görsel Programlama-I</v>
      </c>
      <c r="E237" s="72">
        <f>'BİLGİSAYAR PROGRAMCILIĞI'!D25</f>
        <v>44985</v>
      </c>
      <c r="F237" s="186">
        <f>'BİLGİSAYAR PROGRAMCILIĞI'!E25</f>
        <v>0.625</v>
      </c>
      <c r="G237" s="44" t="str">
        <f>'BİLGİSAYAR PROGRAMCILIĞI'!F25</f>
        <v>A201</v>
      </c>
      <c r="H237" s="44">
        <f>'BİLGİSAYAR PROGRAMCILIĞI'!G25</f>
        <v>0</v>
      </c>
      <c r="I237" s="44" t="str">
        <f>'BİLGİSAYAR PROGRAMCILIĞI'!H25</f>
        <v>Öğr. Gör. Tuğba Cansu TOPALLI</v>
      </c>
      <c r="J237" s="5" t="str">
        <f>'ÖĞR.ELM.SIN.PROG (2)'!J229</f>
        <v xml:space="preserve"> </v>
      </c>
      <c r="K237" t="str">
        <f t="shared" si="34"/>
        <v>227Öğr. Gör. Tuğba Cansu TOPALLI</v>
      </c>
    </row>
    <row r="238" spans="1:11" ht="14.25" thickTop="1" thickBot="1">
      <c r="A238" t="str">
        <f>COUNTIF($J$8:J238,J238)+15&amp;J238</f>
        <v xml:space="preserve">120 </v>
      </c>
      <c r="B238" t="str">
        <f>COUNTIF($I$8:I238,I238)&amp;I238</f>
        <v>1Öğr. Gör. Neslihan YONDEMİR ÇALIŞKAN</v>
      </c>
      <c r="C238" s="44" t="str">
        <f>'BİLGİSAYAR PROGRAMCILIĞI'!B27</f>
        <v>BİP203</v>
      </c>
      <c r="D238" s="44" t="str">
        <f>'BİLGİSAYAR PROGRAMCILIĞI'!C27</f>
        <v>İnternet Programcılığı-I</v>
      </c>
      <c r="E238" s="72">
        <f>'BİLGİSAYAR PROGRAMCILIĞI'!D27</f>
        <v>44986</v>
      </c>
      <c r="F238" s="186">
        <f>'BİLGİSAYAR PROGRAMCILIĞI'!E27</f>
        <v>0.66666666666666663</v>
      </c>
      <c r="G238" s="44" t="str">
        <f>'BİLGİSAYAR PROGRAMCILIĞI'!F27</f>
        <v>A201</v>
      </c>
      <c r="H238" s="44">
        <f>'BİLGİSAYAR PROGRAMCILIĞI'!G27</f>
        <v>0</v>
      </c>
      <c r="I238" s="44" t="str">
        <f>'BİLGİSAYAR PROGRAMCILIĞI'!H27</f>
        <v>Öğr. Gör. Neslihan YONDEMİR ÇALIŞKAN</v>
      </c>
      <c r="J238" s="5" t="str">
        <f>'ÖĞR.ELM.SIN.PROG (2)'!J230</f>
        <v xml:space="preserve"> </v>
      </c>
      <c r="K238" t="str">
        <f t="shared" si="34"/>
        <v>228Öğr. Gör. Tuğba Cansu TOPALLI</v>
      </c>
    </row>
    <row r="239" spans="1:11" ht="14.25" thickTop="1" thickBot="1">
      <c r="A239" t="str">
        <f>COUNTIF($J$8:J239,J239)+15&amp;J239</f>
        <v xml:space="preserve">121 </v>
      </c>
      <c r="B239" t="str">
        <f>COUNTIF($I$8:I239,I239)&amp;I239</f>
        <v>2Öğr. Gör. Hakan Can ALTUNAY</v>
      </c>
      <c r="C239" s="44" t="str">
        <f>'BİLGİSAYAR PROGRAMCILIĞI'!B29</f>
        <v>BİP205</v>
      </c>
      <c r="D239" s="44" t="str">
        <f>'BİLGİSAYAR PROGRAMCILIĞI'!C29</f>
        <v>Nesne Tabanlı Programlama-I</v>
      </c>
      <c r="E239" s="72">
        <f>'BİLGİSAYAR PROGRAMCILIĞI'!D29</f>
        <v>44960</v>
      </c>
      <c r="F239" s="186">
        <f>'BİLGİSAYAR PROGRAMCILIĞI'!E29</f>
        <v>0.625</v>
      </c>
      <c r="G239" s="44" t="str">
        <f>'BİLGİSAYAR PROGRAMCILIĞI'!F29</f>
        <v>A201</v>
      </c>
      <c r="H239" s="44">
        <f>'BİLGİSAYAR PROGRAMCILIĞI'!G29</f>
        <v>60</v>
      </c>
      <c r="I239" s="44" t="str">
        <f>'BİLGİSAYAR PROGRAMCILIĞI'!H29</f>
        <v>Öğr. Gör. Hakan Can ALTUNAY</v>
      </c>
      <c r="J239" s="5" t="str">
        <f>'ÖĞR.ELM.SIN.PROG (2)'!J231</f>
        <v xml:space="preserve"> </v>
      </c>
      <c r="K239" t="str">
        <f t="shared" si="34"/>
        <v>229Öğr. Gör. Tuğba Cansu TOPALLI</v>
      </c>
    </row>
    <row r="240" spans="1:11" ht="14.25" thickTop="1" thickBot="1">
      <c r="A240" t="str">
        <f>COUNTIF($J$8:J240,J240)+15&amp;J240</f>
        <v xml:space="preserve">122 </v>
      </c>
      <c r="B240" t="str">
        <f>COUNTIF($I$8:I240,I240)&amp;I240</f>
        <v>2Öğr. Gör. Neslihan YONDEMİR ÇALIŞKAN</v>
      </c>
      <c r="C240" s="44" t="str">
        <f>'BİLGİSAYAR PROGRAMCILIĞI'!B26</f>
        <v>BİP207</v>
      </c>
      <c r="D240" s="44" t="str">
        <f>'BİLGİSAYAR PROGRAMCILIĞI'!C26</f>
        <v>Veri Tabanı-II</v>
      </c>
      <c r="E240" s="72">
        <f>'BİLGİSAYAR PROGRAMCILIĞI'!D26</f>
        <v>44986</v>
      </c>
      <c r="F240" s="186">
        <f>'BİLGİSAYAR PROGRAMCILIĞI'!E26</f>
        <v>0.625</v>
      </c>
      <c r="G240" s="44" t="str">
        <f>'BİLGİSAYAR PROGRAMCILIĞI'!F26</f>
        <v>A201</v>
      </c>
      <c r="H240" s="44">
        <f>'BİLGİSAYAR PROGRAMCILIĞI'!G26</f>
        <v>0</v>
      </c>
      <c r="I240" s="44" t="str">
        <f>'BİLGİSAYAR PROGRAMCILIĞI'!H26</f>
        <v>Öğr. Gör. Neslihan YONDEMİR ÇALIŞKAN</v>
      </c>
      <c r="J240" s="5" t="str">
        <f>'ÖĞR.ELM.SIN.PROG (2)'!J232</f>
        <v xml:space="preserve"> </v>
      </c>
      <c r="K240" t="str">
        <f t="shared" si="34"/>
        <v>230Öğr. Gör. Tuğba Cansu TOPALLI</v>
      </c>
    </row>
    <row r="241" spans="1:23" ht="14.25" thickTop="1" thickBot="1">
      <c r="A241" t="str">
        <f>COUNTIF($J$8:J241,J241)+15&amp;J241</f>
        <v xml:space="preserve">123 </v>
      </c>
      <c r="B241" t="str">
        <f>COUNTIF($I$8:I241,I241)&amp;I241</f>
        <v>5Öğr. Gör. AslıTOSYALI KARADAĞ</v>
      </c>
      <c r="C241" s="44" t="str">
        <f>'BİLGİSAYAR PROGRAMCILIĞI'!B30</f>
        <v>BİP209</v>
      </c>
      <c r="D241" s="44" t="str">
        <f>'BİLGİSAYAR PROGRAMCILIĞI'!C30</f>
        <v>Grafik ve Animasyon</v>
      </c>
      <c r="E241" s="72">
        <f>'BİLGİSAYAR PROGRAMCILIĞI'!D30</f>
        <v>44963</v>
      </c>
      <c r="F241" s="186">
        <f>'BİLGİSAYAR PROGRAMCILIĞI'!E30</f>
        <v>0.625</v>
      </c>
      <c r="G241" s="44" t="str">
        <f>'BİLGİSAYAR PROGRAMCILIĞI'!F30</f>
        <v>A201</v>
      </c>
      <c r="H241" s="44">
        <f>'BİLGİSAYAR PROGRAMCILIĞI'!G30</f>
        <v>46</v>
      </c>
      <c r="I241" s="44" t="str">
        <f>'BİLGİSAYAR PROGRAMCILIĞI'!H30</f>
        <v>Öğr. Gör. AslıTOSYALI KARADAĞ</v>
      </c>
      <c r="J241" s="5" t="str">
        <f>'ÖĞR.ELM.SIN.PROG (2)'!J233</f>
        <v xml:space="preserve"> </v>
      </c>
      <c r="K241" t="str">
        <f t="shared" si="34"/>
        <v>231Öğr. Gör. Tuğba Cansu TOPALLI</v>
      </c>
    </row>
    <row r="242" spans="1:23" ht="14.25" thickTop="1" thickBot="1">
      <c r="A242" t="str">
        <f>COUNTIF($J$8:J242,J242)+15&amp;J242</f>
        <v xml:space="preserve">124 </v>
      </c>
      <c r="B242" t="str">
        <f>COUNTIF($I$8:I242,I242)&amp;I242</f>
        <v>1Öğr. Gör. Emre ENGİN</v>
      </c>
      <c r="C242" s="44" t="str">
        <f>'BİLGİSAYAR PROGRAMCILIĞI'!B28</f>
        <v>BİP225</v>
      </c>
      <c r="D242" s="44" t="str">
        <f>'BİLGİSAYAR PROGRAMCILIĞI'!C28</f>
        <v>Açık Kaynak İşletim Sistemi</v>
      </c>
      <c r="E242" s="72">
        <f>'BİLGİSAYAR PROGRAMCILIĞI'!D28</f>
        <v>44959</v>
      </c>
      <c r="F242" s="186">
        <f>'BİLGİSAYAR PROGRAMCILIĞI'!E28</f>
        <v>0.625</v>
      </c>
      <c r="G242" s="44" t="str">
        <f>'BİLGİSAYAR PROGRAMCILIĞI'!F28</f>
        <v>A201</v>
      </c>
      <c r="H242" s="44">
        <f>'BİLGİSAYAR PROGRAMCILIĞI'!G28</f>
        <v>55</v>
      </c>
      <c r="I242" s="44" t="str">
        <f>'BİLGİSAYAR PROGRAMCILIĞI'!H28</f>
        <v>Öğr. Gör. Emre ENGİN</v>
      </c>
      <c r="J242" s="5" t="str">
        <f>'ÖĞR.ELM.SIN.PROG (2)'!J234</f>
        <v xml:space="preserve"> </v>
      </c>
      <c r="K242" t="str">
        <f t="shared" si="34"/>
        <v>232Öğr. Gör. Tuğba Cansu TOPALLI</v>
      </c>
    </row>
    <row r="243" spans="1:23" ht="14.25" thickTop="1" thickBot="1">
      <c r="A243" t="str">
        <f>COUNTIF($J$8:J243,J243)+15&amp;J243</f>
        <v xml:space="preserve">125 </v>
      </c>
      <c r="B243" t="str">
        <f>COUNTIF($I$8:I243,I243)&amp;I243</f>
        <v>3Öğr. Gör. Tuğba Cansu TOPALLI</v>
      </c>
      <c r="C243" s="44" t="str">
        <f>'BİLGİSAYAR PROGRAMCILIĞI'!B24</f>
        <v>BİP227</v>
      </c>
      <c r="D243" s="44" t="str">
        <f>'BİLGİSAYAR PROGRAMCILIĞI'!C24</f>
        <v>Mobil Programlama</v>
      </c>
      <c r="E243" s="72">
        <f>'BİLGİSAYAR PROGRAMCILIĞI'!D24</f>
        <v>44984</v>
      </c>
      <c r="F243" s="186">
        <f>'BİLGİSAYAR PROGRAMCILIĞI'!E24</f>
        <v>0.625</v>
      </c>
      <c r="G243" s="44" t="str">
        <f>'BİLGİSAYAR PROGRAMCILIĞI'!F24</f>
        <v>A201</v>
      </c>
      <c r="H243" s="44">
        <f>'BİLGİSAYAR PROGRAMCILIĞI'!G24</f>
        <v>0</v>
      </c>
      <c r="I243" s="44" t="str">
        <f>'BİLGİSAYAR PROGRAMCILIĞI'!H24</f>
        <v>Öğr. Gör. Tuğba Cansu TOPALLI</v>
      </c>
      <c r="J243" s="5" t="str">
        <f>'ÖĞR.ELM.SIN.PROG (2)'!J235</f>
        <v xml:space="preserve"> </v>
      </c>
      <c r="K243" t="str">
        <f t="shared" si="34"/>
        <v>233Öğr. Gör. Tuğba Cansu TOPALLI</v>
      </c>
    </row>
    <row r="244" spans="1:23" ht="14.25" thickTop="1" thickBot="1">
      <c r="A244" t="e">
        <f>COUNTIF($J$8:J244,J244)+15&amp;J244</f>
        <v>#REF!</v>
      </c>
      <c r="B244" t="e">
        <f>COUNTIF($I$8:I244,I244)&amp;I244</f>
        <v>#REF!</v>
      </c>
      <c r="C244" s="44" t="e">
        <f>'BİLGİSAYAR PROGRAMCILIĞI'!#REF!</f>
        <v>#REF!</v>
      </c>
      <c r="D244" s="44" t="e">
        <f>'BİLGİSAYAR PROGRAMCILIĞI'!#REF!</f>
        <v>#REF!</v>
      </c>
      <c r="E244" s="72" t="e">
        <f>'BİLGİSAYAR PROGRAMCILIĞI'!#REF!</f>
        <v>#REF!</v>
      </c>
      <c r="F244" s="186" t="e">
        <f>'BİLGİSAYAR PROGRAMCILIĞI'!#REF!</f>
        <v>#REF!</v>
      </c>
      <c r="G244" s="44" t="e">
        <f>'BİLGİSAYAR PROGRAMCILIĞI'!#REF!</f>
        <v>#REF!</v>
      </c>
      <c r="H244" s="44" t="e">
        <f>'BİLGİSAYAR PROGRAMCILIĞI'!#REF!</f>
        <v>#REF!</v>
      </c>
      <c r="I244" s="44" t="e">
        <f>'BİLGİSAYAR PROGRAMCILIĞI'!#REF!</f>
        <v>#REF!</v>
      </c>
      <c r="J244" s="44" t="e">
        <f>'BİLGİSAYAR PROGRAMCILIĞI'!#REF!</f>
        <v>#REF!</v>
      </c>
      <c r="K244" t="str">
        <f t="shared" si="34"/>
        <v>234Öğr. Gör. Tuğba Cansu TOPALLI</v>
      </c>
    </row>
    <row r="245" spans="1:23" ht="14.25" thickTop="1" thickBot="1">
      <c r="A245" t="e">
        <f>COUNTIF($J$8:J245,J245)+15&amp;J245</f>
        <v>#REF!</v>
      </c>
      <c r="B245" t="e">
        <f>COUNTIF($I$8:I245,I245)&amp;I245</f>
        <v>#REF!</v>
      </c>
      <c r="C245" s="44" t="e">
        <f>'BİLGİSAYAR PROGRAMCILIĞI'!#REF!</f>
        <v>#REF!</v>
      </c>
      <c r="D245" s="44" t="e">
        <f>'BİLGİSAYAR PROGRAMCILIĞI'!#REF!</f>
        <v>#REF!</v>
      </c>
      <c r="E245" s="72" t="e">
        <f>'BİLGİSAYAR PROGRAMCILIĞI'!#REF!</f>
        <v>#REF!</v>
      </c>
      <c r="F245" s="186" t="e">
        <f>'BİLGİSAYAR PROGRAMCILIĞI'!#REF!</f>
        <v>#REF!</v>
      </c>
      <c r="G245" s="44" t="e">
        <f>'BİLGİSAYAR PROGRAMCILIĞI'!#REF!</f>
        <v>#REF!</v>
      </c>
      <c r="H245" s="44" t="e">
        <f>'BİLGİSAYAR PROGRAMCILIĞI'!#REF!</f>
        <v>#REF!</v>
      </c>
      <c r="I245" s="44" t="e">
        <f>'BİLGİSAYAR PROGRAMCILIĞI'!#REF!</f>
        <v>#REF!</v>
      </c>
      <c r="J245" s="44" t="e">
        <f>'BİLGİSAYAR PROGRAMCILIĞI'!#REF!</f>
        <v>#REF!</v>
      </c>
      <c r="K245" t="str">
        <f t="shared" si="34"/>
        <v>235Öğr. Gör. Tuğba Cansu TOPALLI</v>
      </c>
    </row>
    <row r="246" spans="1:23" ht="14.25" thickTop="1" thickBot="1">
      <c r="A246" t="str">
        <f>COUNTIF($J$8:J246,J246)+15&amp;J246</f>
        <v>200</v>
      </c>
      <c r="B246" t="str">
        <f>COUNTIF($I$8:I246,I246)&amp;I246</f>
        <v>6Öğr. Gör. AslıTOSYALI KARADAĞ</v>
      </c>
      <c r="C246" s="44" t="str">
        <f>'BİLGİSAYAR PROGRAMCILIĞI'!B31</f>
        <v>BİP209</v>
      </c>
      <c r="D246" s="44" t="str">
        <f>'BİLGİSAYAR PROGRAMCILIĞI'!C31</f>
        <v>Grafik ve Animasyon</v>
      </c>
      <c r="E246" s="72">
        <f>'BİLGİSAYAR PROGRAMCILIĞI'!D31</f>
        <v>44987</v>
      </c>
      <c r="F246" s="186">
        <f>'BİLGİSAYAR PROGRAMCILIĞI'!E31</f>
        <v>0.625</v>
      </c>
      <c r="G246" s="44" t="str">
        <f>'BİLGİSAYAR PROGRAMCILIĞI'!F31</f>
        <v>A201</v>
      </c>
      <c r="H246" s="44">
        <f>'BİLGİSAYAR PROGRAMCILIĞI'!G31</f>
        <v>0</v>
      </c>
      <c r="I246" s="44" t="str">
        <f>'BİLGİSAYAR PROGRAMCILIĞI'!H31</f>
        <v>Öğr. Gör. AslıTOSYALI KARADAĞ</v>
      </c>
      <c r="J246" s="44">
        <f>'BİLGİSAYAR PROGRAMCILIĞI'!I31</f>
        <v>0</v>
      </c>
      <c r="K246" t="str">
        <f t="shared" si="34"/>
        <v>236Öğr. Gör. Tuğba Cansu TOPALLI</v>
      </c>
    </row>
    <row r="247" spans="1:23" ht="13.5" thickTop="1">
      <c r="A247" t="str">
        <f>COUNTIF($J$8:J247,J247)+15&amp;J247</f>
        <v>210</v>
      </c>
      <c r="B247" t="str">
        <f>COUNTIF($I$8:I247,I247)&amp;I247</f>
        <v>120</v>
      </c>
      <c r="C247" s="44">
        <f>'BİLGİSAYAR PROGRAMCILIĞI'!B32</f>
        <v>0</v>
      </c>
      <c r="D247" s="44">
        <f>'BİLGİSAYAR PROGRAMCILIĞI'!C32</f>
        <v>0</v>
      </c>
      <c r="E247" s="72">
        <f>'BİLGİSAYAR PROGRAMCILIĞI'!D32</f>
        <v>0</v>
      </c>
      <c r="F247" s="186">
        <f>'BİLGİSAYAR PROGRAMCILIĞI'!E32</f>
        <v>0</v>
      </c>
      <c r="G247" s="44">
        <f>'BİLGİSAYAR PROGRAMCILIĞI'!F32</f>
        <v>0</v>
      </c>
      <c r="H247" s="44">
        <f>'BİLGİSAYAR PROGRAMCILIĞI'!G32</f>
        <v>0</v>
      </c>
      <c r="I247" s="44">
        <f>'BİLGİSAYAR PROGRAMCILIĞI'!H32</f>
        <v>0</v>
      </c>
      <c r="J247" s="44">
        <f>'BİLGİSAYAR PROGRAMCILIĞI'!I32</f>
        <v>0</v>
      </c>
      <c r="K247" t="str">
        <f t="shared" si="34"/>
        <v>237Öğr. Gör. Tuğba Cansu TOPALLI</v>
      </c>
    </row>
    <row r="248" spans="1:23" ht="13.5" thickBot="1">
      <c r="A248" t="str">
        <f>COUNTIF($J$8:J248,J248)+15&amp;J248</f>
        <v>21</v>
      </c>
      <c r="B248" t="str">
        <f>COUNTIF($I$8:I248,I248)&amp;I248</f>
        <v>12</v>
      </c>
      <c r="K248" t="str">
        <f t="shared" si="34"/>
        <v>238Öğr. Gör. Tuğba Cansu TOPALLI</v>
      </c>
    </row>
    <row r="249" spans="1:23" ht="42" thickTop="1" thickBot="1">
      <c r="A249" t="str">
        <f>COUNTIF($J$8:J249,J249)+15&amp;J249</f>
        <v>18GÖZETMENLER</v>
      </c>
      <c r="B249" t="str">
        <f>COUNTIF($I$8:I249,I249)&amp;I249</f>
        <v>2ÖĞRETİM GÖREVLİSİNİN ADI SOYADI</v>
      </c>
      <c r="C249" s="3" t="s">
        <v>23</v>
      </c>
      <c r="D249" s="3" t="s">
        <v>0</v>
      </c>
      <c r="E249" s="17" t="s">
        <v>8</v>
      </c>
      <c r="F249" s="22" t="s">
        <v>1</v>
      </c>
      <c r="G249" s="4" t="s">
        <v>9</v>
      </c>
      <c r="H249" s="4" t="s">
        <v>25</v>
      </c>
      <c r="I249" s="4" t="s">
        <v>10</v>
      </c>
      <c r="J249" s="4" t="s">
        <v>22</v>
      </c>
      <c r="K249" t="str">
        <f t="shared" si="34"/>
        <v>239Öğr. Gör. Tuğba Cansu TOPALLI</v>
      </c>
    </row>
    <row r="250" spans="1:23" ht="14.25" thickTop="1" thickBot="1">
      <c r="A250" t="str">
        <f>COUNTIF($J$8:J250,J250)+15&amp;J250</f>
        <v xml:space="preserve">126 </v>
      </c>
      <c r="B250" t="str">
        <f>COUNTIF($I$8:I250,I250)&amp;I250</f>
        <v>3Öğr. Gör. Hakan Can ALTUNAY</v>
      </c>
      <c r="C250" s="38" t="str">
        <f>'BİLGİ GÜVENLİĞİ'!B14</f>
        <v>BGP101</v>
      </c>
      <c r="D250" s="38" t="str">
        <f>'BİLGİ GÜVENLİĞİ'!C14</f>
        <v>Programlama Temelleri</v>
      </c>
      <c r="E250" s="72">
        <f>'BİLGİ GÜVENLİĞİ'!D14</f>
        <v>44960</v>
      </c>
      <c r="F250" s="186">
        <f>'BİLGİ GÜVENLİĞİ'!E14</f>
        <v>0.45833333333333331</v>
      </c>
      <c r="G250" s="38">
        <f>'BİLGİ GÜVENLİĞİ'!F14</f>
        <v>0</v>
      </c>
      <c r="H250" s="38">
        <f>'BİLGİ GÜVENLİĞİ'!G14</f>
        <v>0</v>
      </c>
      <c r="I250" s="38" t="str">
        <f>'BİLGİ GÜVENLİĞİ'!H14</f>
        <v>Öğr. Gör. Hakan Can ALTUNAY</v>
      </c>
      <c r="J250" s="5" t="str">
        <f>'ÖĞR.ELM.SIN.PROG (2)'!J242</f>
        <v xml:space="preserve"> </v>
      </c>
      <c r="K250" t="str">
        <f t="shared" si="34"/>
        <v>240Öğr. Gör. Tuğba Cansu TOPALLI</v>
      </c>
    </row>
    <row r="251" spans="1:23" ht="14.25" thickTop="1" thickBot="1">
      <c r="A251" t="str">
        <f>COUNTIF($J$8:J251,J251)+15&amp;J251</f>
        <v xml:space="preserve">127 </v>
      </c>
      <c r="B251" t="str">
        <f>COUNTIF($I$8:I251,I251)&amp;I251</f>
        <v>2Öğr. Gör. Sema BİLGİLİ</v>
      </c>
      <c r="C251" s="38" t="str">
        <f>'BİLGİ GÜVENLİĞİ'!B15</f>
        <v>BGP105</v>
      </c>
      <c r="D251" s="38" t="str">
        <f>'BİLGİ GÜVENLİĞİ'!C15</f>
        <v>Ofis Yazılımları</v>
      </c>
      <c r="E251" s="72">
        <f>'BİLGİ GÜVENLİĞİ'!D15</f>
        <v>44986</v>
      </c>
      <c r="F251" s="186">
        <f>'BİLGİ GÜVENLİĞİ'!E15</f>
        <v>0.5</v>
      </c>
      <c r="G251" s="38" t="str">
        <f>'BİLGİ GÜVENLİĞİ'!F15</f>
        <v>A202</v>
      </c>
      <c r="H251" s="38">
        <f>'BİLGİ GÜVENLİĞİ'!G15</f>
        <v>0</v>
      </c>
      <c r="I251" s="38" t="str">
        <f>'BİLGİ GÜVENLİĞİ'!H15</f>
        <v>Öğr. Gör. Sema BİLGİLİ</v>
      </c>
      <c r="J251" s="5" t="str">
        <f>'ÖĞR.ELM.SIN.PROG (2)'!J243</f>
        <v xml:space="preserve"> </v>
      </c>
      <c r="K251" t="str">
        <f t="shared" si="34"/>
        <v>241Öğr. Gör. Tuğba Cansu TOPALLI</v>
      </c>
    </row>
    <row r="252" spans="1:23" ht="14.25" thickTop="1" thickBot="1">
      <c r="A252" t="str">
        <f>COUNTIF($J$8:J252,J252)+15&amp;J252</f>
        <v xml:space="preserve">128 </v>
      </c>
      <c r="B252" t="str">
        <f>COUNTIF($I$8:I252,I252)&amp;I252</f>
        <v>3Öğr. Gör. Sema BİLGİLİ</v>
      </c>
      <c r="C252" s="38" t="str">
        <f>'BİLGİ GÜVENLİĞİ'!B12</f>
        <v>BGP107</v>
      </c>
      <c r="D252" s="38" t="str">
        <f>'BİLGİ GÜVENLİĞİ'!C12</f>
        <v>İşletim Sistemleri</v>
      </c>
      <c r="E252" s="72">
        <f>'BİLGİ GÜVENLİĞİ'!D12</f>
        <v>44985</v>
      </c>
      <c r="F252" s="186">
        <f>'BİLGİ GÜVENLİĞİ'!E12</f>
        <v>0.45833333333333331</v>
      </c>
      <c r="G252" s="38" t="str">
        <f>'BİLGİ GÜVENLİĞİ'!F12</f>
        <v>A202</v>
      </c>
      <c r="H252" s="38">
        <f>'BİLGİ GÜVENLİĞİ'!G12</f>
        <v>0</v>
      </c>
      <c r="I252" s="38" t="str">
        <f>'BİLGİ GÜVENLİĞİ'!H12</f>
        <v>Öğr. Gör. Sema BİLGİLİ</v>
      </c>
      <c r="J252" s="5" t="str">
        <f>'ÖĞR.ELM.SIN.PROG (2)'!J244</f>
        <v xml:space="preserve"> </v>
      </c>
      <c r="K252" t="str">
        <f t="shared" si="34"/>
        <v>242Öğr. Gör. Tuğba Cansu TOPALLI</v>
      </c>
    </row>
    <row r="253" spans="1:23" ht="14.25" thickTop="1" thickBot="1">
      <c r="A253" t="str">
        <f>COUNTIF($J$8:J253,J253)+15&amp;J253</f>
        <v xml:space="preserve">129 </v>
      </c>
      <c r="B253" t="str">
        <f>COUNTIF($I$8:I253,I253)&amp;I253</f>
        <v>7Öğr. Gör. AslıTOSYALI KARADAĞ</v>
      </c>
      <c r="C253" s="38" t="str">
        <f>'BİLGİ GÜVENLİĞİ'!B13</f>
        <v>BGP113</v>
      </c>
      <c r="D253" s="38" t="str">
        <f>'BİLGİ GÜVENLİĞİ'!C13</f>
        <v>İş Sağlığı ve Güvenliği</v>
      </c>
      <c r="E253" s="72">
        <f>'BİLGİ GÜVENLİĞİ'!D13</f>
        <v>44985</v>
      </c>
      <c r="F253" s="186">
        <f>'BİLGİ GÜVENLİĞİ'!E13</f>
        <v>0.66666666666666663</v>
      </c>
      <c r="G253" s="38" t="str">
        <f>'BİLGİ GÜVENLİĞİ'!F13</f>
        <v>A202</v>
      </c>
      <c r="H253" s="38">
        <f>'BİLGİ GÜVENLİĞİ'!G13</f>
        <v>0</v>
      </c>
      <c r="I253" s="38" t="str">
        <f>'BİLGİ GÜVENLİĞİ'!H13</f>
        <v>Öğr. Gör. AslıTOSYALI KARADAĞ</v>
      </c>
      <c r="J253" s="5" t="str">
        <f>'ÖĞR.ELM.SIN.PROG (2)'!J245</f>
        <v xml:space="preserve"> </v>
      </c>
      <c r="K253" t="str">
        <f t="shared" si="34"/>
        <v>243Öğr. Gör. Tuğba Cansu TOPALLI</v>
      </c>
    </row>
    <row r="254" spans="1:23" ht="14.25" thickTop="1" thickBot="1">
      <c r="A254" t="str">
        <f>COUNTIF($J$8:J254,J254)+15&amp;J254</f>
        <v xml:space="preserve">130 </v>
      </c>
      <c r="B254" t="str">
        <f>COUNTIF($I$8:I254,I254)&amp;I254</f>
        <v>7Dr. Öğretim Üyesi EVREN ERGÜN</v>
      </c>
      <c r="C254" s="38" t="str">
        <f>'BİLGİ GÜVENLİĞİ'!B16</f>
        <v>BGP115</v>
      </c>
      <c r="D254" s="38" t="str">
        <f>'BİLGİ GÜVENLİĞİ'!C16</f>
        <v>Matematik</v>
      </c>
      <c r="E254" s="72">
        <f>'BİLGİ GÜVENLİĞİ'!D16</f>
        <v>44959</v>
      </c>
      <c r="F254" s="186">
        <f>'BİLGİ GÜVENLİĞİ'!E16</f>
        <v>0.45833333333333331</v>
      </c>
      <c r="G254" s="38" t="str">
        <f>'BİLGİ GÜVENLİĞİ'!F16</f>
        <v>A202</v>
      </c>
      <c r="H254" s="38">
        <f>'BİLGİ GÜVENLİĞİ'!G16</f>
        <v>44</v>
      </c>
      <c r="I254" s="38" t="str">
        <f>'BİLGİ GÜVENLİĞİ'!H16</f>
        <v>Dr. Öğretim Üyesi EVREN ERGÜN</v>
      </c>
      <c r="J254" s="5" t="str">
        <f>'ÖĞR.ELM.SIN.PROG (2)'!J246</f>
        <v xml:space="preserve"> </v>
      </c>
      <c r="K254" t="str">
        <f t="shared" si="34"/>
        <v>244Öğr. Gör. Tuğba Cansu TOPALLI</v>
      </c>
    </row>
    <row r="255" spans="1:23" ht="14.25" thickTop="1" thickBot="1">
      <c r="A255" t="str">
        <f>COUNTIF($J$8:J255,J255)+15&amp;J255</f>
        <v>21Öğr. Gör. Tuğba Cansu TOPALLI</v>
      </c>
      <c r="B255" t="str">
        <f>COUNTIF($I$8:I255,I255)&amp;I255</f>
        <v>8Öğr. Gör. Serkan VARAN</v>
      </c>
      <c r="C255" s="38" t="str">
        <f>'BİLGİ GÜVENLİĞİ'!B11</f>
        <v>BGP117</v>
      </c>
      <c r="D255" s="38" t="str">
        <f>'BİLGİ GÜVENLİĞİ'!C11</f>
        <v>Ağ Temelleri</v>
      </c>
      <c r="E255" s="72">
        <f>'BİLGİ GÜVENLİĞİ'!D11</f>
        <v>44984</v>
      </c>
      <c r="F255" s="186">
        <f>'BİLGİ GÜVENLİĞİ'!E11</f>
        <v>0.45833333333333331</v>
      </c>
      <c r="G255" s="38" t="str">
        <f>'BİLGİ GÜVENLİĞİ'!F11</f>
        <v>A202</v>
      </c>
      <c r="H255" s="38">
        <f>'BİLGİ GÜVENLİĞİ'!G11</f>
        <v>0</v>
      </c>
      <c r="I255" s="38" t="str">
        <f>'BİLGİ GÜVENLİĞİ'!H11</f>
        <v>Öğr. Gör. Serkan VARAN</v>
      </c>
      <c r="J255" s="5" t="str">
        <f>'ÖĞR.ELM.SIN.PROG (2)'!J247</f>
        <v>Öğr. Gör. Tuğba Cansu TOPALLI</v>
      </c>
      <c r="K255" t="str">
        <f t="shared" si="34"/>
        <v>245Öğr. Gör. Tuğba Cansu TOPALLI</v>
      </c>
    </row>
    <row r="256" spans="1:23" ht="14.25" thickTop="1" thickBot="1">
      <c r="A256" t="e">
        <f>COUNTIF($J$8:J256,J256)+15&amp;J256</f>
        <v>#REF!</v>
      </c>
      <c r="B256" t="e">
        <f>COUNTIF($I$8:I256,I256)&amp;I256</f>
        <v>#REF!</v>
      </c>
      <c r="C256" s="38" t="e">
        <f>'BİLGİ GÜVENLİĞİ'!#REF!</f>
        <v>#REF!</v>
      </c>
      <c r="D256" s="38" t="e">
        <f>'BİLGİ GÜVENLİĞİ'!#REF!</f>
        <v>#REF!</v>
      </c>
      <c r="E256" s="72" t="e">
        <f>'BİLGİ GÜVENLİĞİ'!#REF!</f>
        <v>#REF!</v>
      </c>
      <c r="F256" s="186" t="e">
        <f>'BİLGİ GÜVENLİĞİ'!#REF!</f>
        <v>#REF!</v>
      </c>
      <c r="G256" s="38" t="e">
        <f>'BİLGİ GÜVENLİĞİ'!#REF!</f>
        <v>#REF!</v>
      </c>
      <c r="H256" s="38" t="e">
        <f>'BİLGİ GÜVENLİĞİ'!#REF!</f>
        <v>#REF!</v>
      </c>
      <c r="I256" s="38" t="e">
        <f>'BİLGİ GÜVENLİĞİ'!#REF!</f>
        <v>#REF!</v>
      </c>
      <c r="J256" s="38" t="e">
        <f>'BİLGİ GÜVENLİĞİ'!#REF!</f>
        <v>#REF!</v>
      </c>
      <c r="K256" t="str">
        <f t="shared" si="34"/>
        <v>246Öğr. Gör. Tuğba Cansu TOPALLI</v>
      </c>
      <c r="U256"/>
      <c r="W256"/>
    </row>
    <row r="257" spans="1:23" ht="14.25" thickTop="1" thickBot="1">
      <c r="A257" t="str">
        <f>COUNTIF($J$8:J257,J257)+15&amp;J257</f>
        <v>220</v>
      </c>
      <c r="B257" t="str">
        <f>COUNTIF($I$8:I257,I257)&amp;I257</f>
        <v>3UZAKTAN EĞİTİMİ TERCİH EDENLER ÖĞRENCİLER SINAV YER VE SAATİNİ "sinav.omu.edu.tr" ADRESİNDEN ÖĞRENEREK BELİRTİLEN YER VE SIRALARDA SINAVA GİRECEKLERDİR.
YÜZYÜZE EĞİTİMİ TERCİH EDENLER İSE ADALET MESLEK YÜKSEKOKULUNDA 15:30'DA SINAVA GİRECEKLERDİR.</v>
      </c>
      <c r="C257" s="38" t="str">
        <f>'BİLGİ GÜVENLİĞİ'!B17</f>
        <v>ATİ101</v>
      </c>
      <c r="D257" s="38" t="str">
        <f>'BİLGİ GÜVENLİĞİ'!C17</f>
        <v>Atatürk İlkeleri ve İnkılap Tarihi I</v>
      </c>
      <c r="E257" s="72">
        <f>'BİLGİ GÜVENLİĞİ'!D17</f>
        <v>44961</v>
      </c>
      <c r="F257" s="186" t="e">
        <f>'BİLGİ GÜVENLİĞİ'!#REF!</f>
        <v>#REF!</v>
      </c>
      <c r="G257" s="38">
        <f>'BİLGİ GÜVENLİĞİ'!F17</f>
        <v>0</v>
      </c>
      <c r="H257" s="38">
        <f>'BİLGİ GÜVENLİĞİ'!G17</f>
        <v>0</v>
      </c>
      <c r="I257" s="38" t="str">
        <f>'BİLGİ GÜVENLİĞİ'!E17</f>
        <v>UZAKTAN EĞİTİMİ TERCİH EDENLER ÖĞRENCİLER SINAV YER VE SAATİNİ "sinav.omu.edu.tr" ADRESİNDEN ÖĞRENEREK BELİRTİLEN YER VE SIRALARDA SINAVA GİRECEKLERDİR.
YÜZYÜZE EĞİTİMİ TERCİH EDENLER İSE ADALET MESLEK YÜKSEKOKULUNDA 15:30'DA SINAVA GİRECEKLERDİR.</v>
      </c>
      <c r="J257" s="38">
        <f>'BİLGİ GÜVENLİĞİ'!I17</f>
        <v>0</v>
      </c>
      <c r="K257" t="str">
        <f t="shared" si="34"/>
        <v>247Öğr. Gör. Tuğba Cansu TOPALLI</v>
      </c>
      <c r="L257" s="27"/>
      <c r="N257"/>
      <c r="O257" s="69"/>
      <c r="P257"/>
      <c r="Q257" s="67"/>
      <c r="R257"/>
      <c r="U257"/>
      <c r="W257"/>
    </row>
    <row r="258" spans="1:23" ht="13.5" thickTop="1">
      <c r="A258" t="str">
        <f>COUNTIF($J$8:J258,J258)+15&amp;J258</f>
        <v>230</v>
      </c>
      <c r="B258" t="str">
        <f>COUNTIF($I$8:I258,I258)&amp;I258</f>
        <v>130</v>
      </c>
      <c r="C258" s="38" t="str">
        <f>'BİLGİ GÜVENLİĞİ'!B18</f>
        <v>TDİ101</v>
      </c>
      <c r="D258" s="38" t="str">
        <f>'BİLGİ GÜVENLİĞİ'!C18</f>
        <v>Türk Dili I</v>
      </c>
      <c r="E258" s="72">
        <f>'BİLGİ GÜVENLİĞİ'!D18</f>
        <v>0</v>
      </c>
      <c r="F258" s="186">
        <f>'BİLGİ GÜVENLİĞİ'!E18</f>
        <v>0</v>
      </c>
      <c r="G258" s="38">
        <f>'BİLGİ GÜVENLİĞİ'!F18</f>
        <v>0</v>
      </c>
      <c r="H258" s="38">
        <f>'BİLGİ GÜVENLİĞİ'!G18</f>
        <v>0</v>
      </c>
      <c r="I258" s="38">
        <f>'BİLGİ GÜVENLİĞİ'!H18</f>
        <v>0</v>
      </c>
      <c r="J258" s="38">
        <f>'BİLGİ GÜVENLİĞİ'!I18</f>
        <v>0</v>
      </c>
      <c r="K258" t="str">
        <f t="shared" si="34"/>
        <v>248Öğr. Gör. Tuğba Cansu TOPALLI</v>
      </c>
      <c r="L258" s="27"/>
      <c r="N258"/>
      <c r="O258" s="69"/>
      <c r="P258"/>
      <c r="Q258" s="67"/>
      <c r="R258"/>
      <c r="U258"/>
      <c r="W258"/>
    </row>
    <row r="259" spans="1:23" ht="14.25" thickBot="1">
      <c r="A259" t="str">
        <f>COUNTIF($J$8:J259,J259)+15&amp;J259</f>
        <v>23</v>
      </c>
      <c r="B259" t="str">
        <f>COUNTIF($I$8:I259,I259)&amp;I259</f>
        <v>13</v>
      </c>
      <c r="C259" s="39"/>
      <c r="D259" s="40"/>
      <c r="E259" s="73"/>
      <c r="F259" s="187"/>
      <c r="G259" s="41"/>
      <c r="H259" s="41"/>
      <c r="I259" s="42"/>
      <c r="J259" s="43"/>
      <c r="K259" t="str">
        <f t="shared" si="34"/>
        <v>249Öğr. Gör. Tuğba Cansu TOPALLI</v>
      </c>
      <c r="L259" s="27"/>
      <c r="N259"/>
      <c r="O259" s="69"/>
      <c r="P259"/>
      <c r="Q259" s="67"/>
      <c r="R259"/>
    </row>
    <row r="260" spans="1:23" ht="13.5" thickTop="1">
      <c r="A260" t="str">
        <f>COUNTIF($J$8:J260,J260)+15&amp;J260</f>
        <v>23</v>
      </c>
      <c r="B260" t="str">
        <f>COUNTIF($I$8:I260,I260)&amp;I260</f>
        <v>13</v>
      </c>
      <c r="C260" s="46"/>
      <c r="D260" s="46"/>
      <c r="E260" s="74"/>
      <c r="F260" s="188"/>
      <c r="G260" s="47"/>
      <c r="H260" s="47"/>
      <c r="I260" s="46"/>
      <c r="J260" s="46"/>
      <c r="K260" t="str">
        <f t="shared" si="34"/>
        <v>250Öğr. Gör. Tuğba Cansu TOPALLI</v>
      </c>
    </row>
    <row r="261" spans="1:23" ht="13.5" thickBot="1">
      <c r="A261" t="str">
        <f>COUNTIF($J$8:J261,J261)+15&amp;J261</f>
        <v>23</v>
      </c>
      <c r="B261" t="str">
        <f>COUNTIF($I$8:I261,I261)&amp;I261</f>
        <v>13</v>
      </c>
      <c r="C261" s="431" t="s">
        <v>5</v>
      </c>
      <c r="D261" s="431"/>
      <c r="E261" s="431"/>
      <c r="F261" s="431"/>
      <c r="G261" s="431"/>
      <c r="H261" s="431"/>
      <c r="I261" s="431"/>
      <c r="J261" s="431"/>
      <c r="K261" t="str">
        <f t="shared" si="34"/>
        <v>251Öğr. Gör. Tuğba Cansu TOPALLI</v>
      </c>
    </row>
    <row r="262" spans="1:23" ht="42" thickTop="1" thickBot="1">
      <c r="A262" t="str">
        <f>COUNTIF($J$8:J262,J262)+15&amp;J262</f>
        <v>19GÖZETMENLER</v>
      </c>
      <c r="B262" t="str">
        <f>COUNTIF($I$8:I262,I262)&amp;I262</f>
        <v>2ÖĞRETİM GÖREVLİSİNİN ADI SOYADI (A)</v>
      </c>
      <c r="C262" s="48" t="s">
        <v>24</v>
      </c>
      <c r="D262" s="48" t="s">
        <v>0</v>
      </c>
      <c r="E262" s="50" t="s">
        <v>6</v>
      </c>
      <c r="F262" s="53" t="s">
        <v>1</v>
      </c>
      <c r="G262" s="49" t="s">
        <v>2</v>
      </c>
      <c r="H262" s="49" t="s">
        <v>25</v>
      </c>
      <c r="I262" s="49" t="s">
        <v>3</v>
      </c>
      <c r="J262" s="49" t="s">
        <v>22</v>
      </c>
      <c r="K262" t="str">
        <f t="shared" si="34"/>
        <v>252Öğr. Gör. Tuğba Cansu TOPALLI</v>
      </c>
    </row>
    <row r="263" spans="1:23" ht="14.25" thickTop="1" thickBot="1">
      <c r="A263" t="str">
        <f>COUNTIF($J$8:J263,J263)+15&amp;J263</f>
        <v xml:space="preserve">131 </v>
      </c>
      <c r="B263" t="str">
        <f>COUNTIF($I$8:I263,I263)&amp;I263</f>
        <v>2Öğr. Gör. Emre ENGİN</v>
      </c>
      <c r="C263" s="45" t="str">
        <f>'BİLGİ GÜVENLİĞİ'!B29</f>
        <v>BGP201</v>
      </c>
      <c r="D263" s="45" t="str">
        <f>'BİLGİ GÜVENLİĞİ'!C29</f>
        <v>Kimlik ve Kaynak Yönetimi</v>
      </c>
      <c r="E263" s="75">
        <f>'BİLGİ GÜVENLİĞİ'!D29</f>
        <v>44960</v>
      </c>
      <c r="F263" s="189">
        <f>'BİLGİ GÜVENLİĞİ'!E29</f>
        <v>0.625</v>
      </c>
      <c r="G263" s="45" t="str">
        <f>'BİLGİ GÜVENLİĞİ'!F29</f>
        <v>A202</v>
      </c>
      <c r="H263" s="45">
        <f>'BİLGİ GÜVENLİĞİ'!G29</f>
        <v>4</v>
      </c>
      <c r="I263" s="45" t="str">
        <f>'BİLGİ GÜVENLİĞİ'!H29</f>
        <v>Öğr. Gör. Emre ENGİN</v>
      </c>
      <c r="J263" s="5" t="str">
        <f>'ÖĞR.ELM.SIN.PROG (2)'!J255</f>
        <v xml:space="preserve"> </v>
      </c>
      <c r="K263" t="str">
        <f t="shared" si="34"/>
        <v>253Öğr. Gör. Tuğba Cansu TOPALLI</v>
      </c>
    </row>
    <row r="264" spans="1:23" ht="14.25" thickTop="1" thickBot="1">
      <c r="A264" t="str">
        <f>COUNTIF($J$8:J264,J264)+15&amp;J264</f>
        <v xml:space="preserve">132 </v>
      </c>
      <c r="B264" t="str">
        <f>COUNTIF($I$8:I264,I264)&amp;I264</f>
        <v>4Öğr. Gör. Sema BİLGİLİ</v>
      </c>
      <c r="C264" s="45" t="str">
        <f>'BİLGİ GÜVENLİĞİ'!B27</f>
        <v>BGP215</v>
      </c>
      <c r="D264" s="45" t="str">
        <f>'BİLGİ GÜVENLİĞİ'!C27</f>
        <v>Kişisel Güvenlik Teknolojileri</v>
      </c>
      <c r="E264" s="75">
        <f>'BİLGİ GÜVENLİĞİ'!D27</f>
        <v>44985</v>
      </c>
      <c r="F264" s="189">
        <f>'BİLGİ GÜVENLİĞİ'!E27</f>
        <v>0.625</v>
      </c>
      <c r="G264" s="45" t="str">
        <f>'BİLGİ GÜVENLİĞİ'!F27</f>
        <v>A202</v>
      </c>
      <c r="H264" s="45">
        <f>'BİLGİ GÜVENLİĞİ'!G27</f>
        <v>0</v>
      </c>
      <c r="I264" s="45" t="str">
        <f>'BİLGİ GÜVENLİĞİ'!H27</f>
        <v>Öğr. Gör. Sema BİLGİLİ</v>
      </c>
      <c r="J264" s="5" t="str">
        <f>'ÖĞR.ELM.SIN.PROG (2)'!J256</f>
        <v xml:space="preserve"> </v>
      </c>
      <c r="K264" t="str">
        <f t="shared" si="34"/>
        <v>254Öğr. Gör. Tuğba Cansu TOPALLI</v>
      </c>
    </row>
    <row r="265" spans="1:23" ht="14.25" thickTop="1" thickBot="1">
      <c r="A265" t="str">
        <f>COUNTIF($J$8:J265,J265)+15&amp;J265</f>
        <v xml:space="preserve">133 </v>
      </c>
      <c r="B265" t="str">
        <f>COUNTIF($I$8:I265,I265)&amp;I265</f>
        <v>4Öğr. Gör. Tuğba Cansu TOPALLI</v>
      </c>
      <c r="C265" s="45" t="str">
        <f>'BİLGİ GÜVENLİĞİ'!B24</f>
        <v>BGP217</v>
      </c>
      <c r="D265" s="45" t="str">
        <f>'BİLGİ GÜVENLİĞİ'!C24</f>
        <v>Mobil Programlama</v>
      </c>
      <c r="E265" s="75">
        <f>'BİLGİ GÜVENLİĞİ'!D24</f>
        <v>44984</v>
      </c>
      <c r="F265" s="189" t="str">
        <f>'BİLGİ GÜVENLİĞİ'!E24</f>
        <v>15.00</v>
      </c>
      <c r="G265" s="45" t="str">
        <f>'BİLGİ GÜVENLİĞİ'!F24</f>
        <v>A202</v>
      </c>
      <c r="H265" s="45">
        <f>'BİLGİ GÜVENLİĞİ'!G24</f>
        <v>0</v>
      </c>
      <c r="I265" s="45" t="str">
        <f>'BİLGİ GÜVENLİĞİ'!H24</f>
        <v>Öğr. Gör. Tuğba Cansu TOPALLI</v>
      </c>
      <c r="J265" s="5" t="str">
        <f>'ÖĞR.ELM.SIN.PROG (2)'!J257</f>
        <v xml:space="preserve"> </v>
      </c>
      <c r="K265" t="str">
        <f t="shared" si="34"/>
        <v>255Öğr. Gör. Tuğba Cansu TOPALLI</v>
      </c>
    </row>
    <row r="266" spans="1:23" ht="14.25" thickTop="1" thickBot="1">
      <c r="A266" t="str">
        <f>COUNTIF($J$8:J266,J266)+15&amp;J266</f>
        <v xml:space="preserve">134 </v>
      </c>
      <c r="B266" t="str">
        <f>COUNTIF($I$8:I266,I266)&amp;I266</f>
        <v>4Öğr. Gör. Hakan Can ALTUNAY</v>
      </c>
      <c r="C266" s="45" t="str">
        <f>'BİLGİ GÜVENLİĞİ'!B28</f>
        <v>BGP219</v>
      </c>
      <c r="D266" s="45" t="str">
        <f>'BİLGİ GÜVENLİĞİ'!C28</f>
        <v>İleri Ağ Teknolojileri</v>
      </c>
      <c r="E266" s="75">
        <f>'BİLGİ GÜVENLİĞİ'!D28</f>
        <v>44986</v>
      </c>
      <c r="F266" s="189">
        <f>'BİLGİ GÜVENLİĞİ'!E28</f>
        <v>0.625</v>
      </c>
      <c r="G266" s="45" t="str">
        <f>'BİLGİ GÜVENLİĞİ'!F28</f>
        <v>A202</v>
      </c>
      <c r="H266" s="45">
        <f>'BİLGİ GÜVENLİĞİ'!G28</f>
        <v>0</v>
      </c>
      <c r="I266" s="45" t="str">
        <f>'BİLGİ GÜVENLİĞİ'!H28</f>
        <v>Öğr. Gör. Hakan Can ALTUNAY</v>
      </c>
      <c r="J266" s="5" t="str">
        <f>'ÖĞR.ELM.SIN.PROG (2)'!J258</f>
        <v xml:space="preserve"> </v>
      </c>
      <c r="K266" t="str">
        <f t="shared" si="34"/>
        <v>256Öğr. Gör. Tuğba Cansu TOPALLI</v>
      </c>
    </row>
    <row r="267" spans="1:23" ht="14.25" thickTop="1" thickBot="1">
      <c r="A267" t="str">
        <f>COUNTIF($J$8:J267,J267)+15&amp;J267</f>
        <v xml:space="preserve">135 </v>
      </c>
      <c r="B267" t="str">
        <f>COUNTIF($I$8:I267,I267)&amp;I267</f>
        <v>3Öğr. Gör. Emre ENGİN</v>
      </c>
      <c r="C267" s="45" t="str">
        <f>'BİLGİ GÜVENLİĞİ'!B26</f>
        <v>BGP221</v>
      </c>
      <c r="D267" s="45" t="str">
        <f>'BİLGİ GÜVENLİĞİ'!C26</f>
        <v>Savunma Algoritmaları</v>
      </c>
      <c r="E267" s="75">
        <f>'BİLGİ GÜVENLİĞİ'!D26</f>
        <v>44985</v>
      </c>
      <c r="F267" s="189">
        <f>'BİLGİ GÜVENLİĞİ'!E26</f>
        <v>0.5</v>
      </c>
      <c r="G267" s="45" t="str">
        <f>'BİLGİ GÜVENLİĞİ'!F26</f>
        <v>A202</v>
      </c>
      <c r="H267" s="45">
        <f>'BİLGİ GÜVENLİĞİ'!G26</f>
        <v>0</v>
      </c>
      <c r="I267" s="45" t="str">
        <f>'BİLGİ GÜVENLİĞİ'!H26</f>
        <v>Öğr. Gör. Emre ENGİN</v>
      </c>
      <c r="J267" s="5" t="str">
        <f>'ÖĞR.ELM.SIN.PROG (2)'!J259</f>
        <v xml:space="preserve"> </v>
      </c>
      <c r="K267" t="str">
        <f t="shared" si="34"/>
        <v>257Öğr. Gör. Tuğba Cansu TOPALLI</v>
      </c>
    </row>
    <row r="268" spans="1:23" ht="14.25" thickTop="1" thickBot="1">
      <c r="A268" t="str">
        <f>COUNTIF($J$8:J268,J268)+15&amp;J268</f>
        <v xml:space="preserve">136 </v>
      </c>
      <c r="B268" t="str">
        <f>COUNTIF($I$8:I268,I268)&amp;I268</f>
        <v>4Öğr. Gör. Emre ENGİN</v>
      </c>
      <c r="C268" s="45" t="str">
        <f>'BİLGİ GÜVENLİĞİ'!B25</f>
        <v>BGP223</v>
      </c>
      <c r="D268" s="45" t="str">
        <f>'BİLGİ GÜVENLİĞİ'!C25</f>
        <v>Açık Kaynak İşletim Sistemi</v>
      </c>
      <c r="E268" s="75">
        <f>'BİLGİ GÜVENLİĞİ'!D25</f>
        <v>44959</v>
      </c>
      <c r="F268" s="189">
        <f>'BİLGİ GÜVENLİĞİ'!E25</f>
        <v>0.625</v>
      </c>
      <c r="G268" s="45" t="str">
        <f>'BİLGİ GÜVENLİĞİ'!F25</f>
        <v>A202</v>
      </c>
      <c r="H268" s="45">
        <f>'BİLGİ GÜVENLİĞİ'!G25</f>
        <v>0</v>
      </c>
      <c r="I268" s="45" t="str">
        <f>'BİLGİ GÜVENLİĞİ'!H25</f>
        <v>Öğr. Gör. Emre ENGİN</v>
      </c>
      <c r="J268" s="5" t="str">
        <f>'ÖĞR.ELM.SIN.PROG (2)'!J260</f>
        <v xml:space="preserve"> </v>
      </c>
      <c r="K268" t="str">
        <f t="shared" si="34"/>
        <v>258Öğr. Gör. Tuğba Cansu TOPALLI</v>
      </c>
    </row>
    <row r="269" spans="1:23" ht="13.5" thickTop="1">
      <c r="A269" t="str">
        <f>COUNTIF($J$8:J269,J269)+15&amp;J269</f>
        <v xml:space="preserve">137 </v>
      </c>
      <c r="B269" t="str">
        <f>COUNTIF($I$8:I269,I269)&amp;I269</f>
        <v>5Öğr. Gör. Emre ENGİN</v>
      </c>
      <c r="C269" s="45" t="str">
        <f>'BİLGİ GÜVENLİĞİ'!B23</f>
        <v>BGP225</v>
      </c>
      <c r="D269" s="45" t="str">
        <f>'BİLGİ GÜVENLİĞİ'!C23</f>
        <v>WEB ve Uyg. Sunucu Saldırıları</v>
      </c>
      <c r="E269" s="75">
        <f>'BİLGİ GÜVENLİĞİ'!D23</f>
        <v>44984</v>
      </c>
      <c r="F269" s="189">
        <f>'BİLGİ GÜVENLİĞİ'!E23</f>
        <v>0.5</v>
      </c>
      <c r="G269" s="45" t="str">
        <f>'BİLGİ GÜVENLİĞİ'!F23</f>
        <v>A202</v>
      </c>
      <c r="H269" s="45">
        <f>'BİLGİ GÜVENLİĞİ'!G23</f>
        <v>0</v>
      </c>
      <c r="I269" s="45" t="str">
        <f>'BİLGİ GÜVENLİĞİ'!H23</f>
        <v>Öğr. Gör. Emre ENGİN</v>
      </c>
      <c r="J269" s="5" t="str">
        <f>'ÖĞR.ELM.SIN.PROG (2)'!J261</f>
        <v xml:space="preserve"> </v>
      </c>
      <c r="K269" t="str">
        <f t="shared" si="34"/>
        <v>259Öğr. Gör. Tuğba Cansu TOPALLI</v>
      </c>
    </row>
    <row r="270" spans="1:23">
      <c r="A270" t="e">
        <f>COUNTIF($J$8:J270,J270)+15&amp;J270</f>
        <v>#REF!</v>
      </c>
      <c r="B270" t="e">
        <f>COUNTIF($I$8:I270,I270)&amp;I270</f>
        <v>#REF!</v>
      </c>
      <c r="C270" s="45" t="e">
        <f>'BİLGİ GÜVENLİĞİ'!#REF!</f>
        <v>#REF!</v>
      </c>
      <c r="D270" s="45" t="e">
        <f>'BİLGİ GÜVENLİĞİ'!#REF!</f>
        <v>#REF!</v>
      </c>
      <c r="E270" s="75" t="e">
        <f>'BİLGİ GÜVENLİĞİ'!#REF!</f>
        <v>#REF!</v>
      </c>
      <c r="F270" s="189" t="e">
        <f>'BİLGİ GÜVENLİĞİ'!#REF!</f>
        <v>#REF!</v>
      </c>
      <c r="G270" s="45" t="e">
        <f>'BİLGİ GÜVENLİĞİ'!#REF!</f>
        <v>#REF!</v>
      </c>
      <c r="H270" s="45" t="e">
        <f>'BİLGİ GÜVENLİĞİ'!#REF!</f>
        <v>#REF!</v>
      </c>
      <c r="I270" s="45" t="e">
        <f>'BİLGİ GÜVENLİĞİ'!#REF!</f>
        <v>#REF!</v>
      </c>
      <c r="J270" s="45" t="e">
        <f>'BİLGİ GÜVENLİĞİ'!#REF!</f>
        <v>#REF!</v>
      </c>
      <c r="K270" t="str">
        <f t="shared" si="34"/>
        <v>260Öğr. Gör. Tuğba Cansu TOPALLI</v>
      </c>
    </row>
    <row r="271" spans="1:23">
      <c r="A271" t="str">
        <f>COUNTIF($J$8:J271,J271)+15&amp;J271</f>
        <v>240</v>
      </c>
      <c r="B271" t="str">
        <f>COUNTIF($I$8:I271,I271)&amp;I271</f>
        <v>140</v>
      </c>
      <c r="C271" s="45">
        <f>'BİLGİ GÜVENLİĞİ'!B30</f>
        <v>0</v>
      </c>
      <c r="D271" s="45">
        <f>'BİLGİ GÜVENLİĞİ'!C30</f>
        <v>0</v>
      </c>
      <c r="E271" s="75">
        <f>'BİLGİ GÜVENLİĞİ'!D30</f>
        <v>0</v>
      </c>
      <c r="F271" s="189">
        <f>'BİLGİ GÜVENLİĞİ'!E30</f>
        <v>0</v>
      </c>
      <c r="G271" s="45">
        <f>'BİLGİ GÜVENLİĞİ'!F30</f>
        <v>0</v>
      </c>
      <c r="H271" s="45">
        <f>'BİLGİ GÜVENLİĞİ'!G30</f>
        <v>0</v>
      </c>
      <c r="I271" s="45">
        <f>'BİLGİ GÜVENLİĞİ'!H30</f>
        <v>0</v>
      </c>
      <c r="J271" s="45">
        <f>'BİLGİ GÜVENLİĞİ'!I30</f>
        <v>0</v>
      </c>
      <c r="K271" t="str">
        <f t="shared" si="34"/>
        <v>261Öğr. Gör. Tuğba Cansu TOPALLI</v>
      </c>
    </row>
    <row r="272" spans="1:23">
      <c r="A272" t="str">
        <f>COUNTIF($J$8:J272,J272)+15&amp;J272</f>
        <v>250</v>
      </c>
      <c r="B272" t="str">
        <f>COUNTIF($I$8:I272,I272)&amp;I272</f>
        <v>150</v>
      </c>
      <c r="C272" s="45">
        <f>'BİLGİ GÜVENLİĞİ'!B31</f>
        <v>0</v>
      </c>
      <c r="D272" s="45">
        <f>'BİLGİ GÜVENLİĞİ'!C31</f>
        <v>0</v>
      </c>
      <c r="E272" s="75">
        <f>'BİLGİ GÜVENLİĞİ'!D31</f>
        <v>0</v>
      </c>
      <c r="F272" s="189">
        <f>'BİLGİ GÜVENLİĞİ'!E31</f>
        <v>0</v>
      </c>
      <c r="G272" s="45">
        <f>'BİLGİ GÜVENLİĞİ'!F31</f>
        <v>0</v>
      </c>
      <c r="H272" s="45">
        <f>'BİLGİ GÜVENLİĞİ'!G31</f>
        <v>0</v>
      </c>
      <c r="I272" s="45">
        <f>'BİLGİ GÜVENLİĞİ'!H31</f>
        <v>0</v>
      </c>
      <c r="J272" s="45">
        <f>'BİLGİ GÜVENLİĞİ'!I31</f>
        <v>0</v>
      </c>
      <c r="K272" t="str">
        <f t="shared" si="34"/>
        <v>262Öğr. Gör. Tuğba Cansu TOPALLI</v>
      </c>
    </row>
    <row r="273" spans="1:11">
      <c r="A273" t="str">
        <f>COUNTIF($J$8:J273,J273)+15&amp;J273</f>
        <v>260</v>
      </c>
      <c r="B273" t="str">
        <f>COUNTIF($I$8:I273,I273)&amp;I273</f>
        <v>160</v>
      </c>
      <c r="C273" s="45">
        <f>'BİLGİ GÜVENLİĞİ'!B32</f>
        <v>0</v>
      </c>
      <c r="D273" s="45">
        <f>'BİLGİ GÜVENLİĞİ'!C32</f>
        <v>0</v>
      </c>
      <c r="E273" s="75">
        <f>'BİLGİ GÜVENLİĞİ'!D32</f>
        <v>0</v>
      </c>
      <c r="F273" s="189">
        <f>'BİLGİ GÜVENLİĞİ'!E32</f>
        <v>0</v>
      </c>
      <c r="G273" s="45">
        <f>'BİLGİ GÜVENLİĞİ'!F32</f>
        <v>0</v>
      </c>
      <c r="H273" s="45">
        <f>'BİLGİ GÜVENLİĞİ'!G32</f>
        <v>0</v>
      </c>
      <c r="I273" s="45">
        <f>'BİLGİ GÜVENLİĞİ'!H32</f>
        <v>0</v>
      </c>
      <c r="J273" s="45">
        <f>'BİLGİ GÜVENLİĞİ'!I32</f>
        <v>0</v>
      </c>
      <c r="K273" t="str">
        <f t="shared" si="34"/>
        <v>263Öğr. Gör. Tuğba Cansu TOPALLI</v>
      </c>
    </row>
    <row r="274" spans="1:11">
      <c r="A274" t="str">
        <f>COUNTIF($J$8:J274,J274)+15&amp;J274</f>
        <v>26</v>
      </c>
      <c r="B274" t="str">
        <f>COUNTIF($I$8:I274,I274)&amp;I274</f>
        <v>16</v>
      </c>
    </row>
    <row r="275" spans="1:11">
      <c r="A275" t="str">
        <f>COUNTIF($J$8:J275,J275)+15&amp;J275</f>
        <v>26</v>
      </c>
      <c r="B275" t="str">
        <f>COUNTIF($I$8:I275,I275)&amp;I275</f>
        <v>16</v>
      </c>
    </row>
    <row r="276" spans="1:11">
      <c r="A276" t="str">
        <f>COUNTIF($J$8:J276,J276)+15&amp;J276</f>
        <v>26</v>
      </c>
      <c r="B276" t="str">
        <f>COUNTIF($I$8:I276,I276)&amp;I276</f>
        <v>16</v>
      </c>
    </row>
    <row r="277" spans="1:11">
      <c r="A277" t="str">
        <f>COUNTIF($J$8:J277,J277)+15&amp;J277</f>
        <v>26</v>
      </c>
      <c r="B277" t="str">
        <f>COUNTIF($I$8:I277,I277)&amp;I277</f>
        <v>16</v>
      </c>
    </row>
    <row r="278" spans="1:11">
      <c r="A278" t="str">
        <f>COUNTIF($J$8:J278,J278)+15&amp;J278</f>
        <v>26</v>
      </c>
      <c r="B278" t="str">
        <f>COUNTIF($I$8:I278,I278)&amp;I278</f>
        <v>16</v>
      </c>
    </row>
    <row r="279" spans="1:11">
      <c r="A279" t="str">
        <f>COUNTIF($J$8:J279,J279)+15&amp;J279</f>
        <v>26</v>
      </c>
      <c r="B279" t="str">
        <f>COUNTIF($I$8:I279,I279)&amp;I279</f>
        <v>16</v>
      </c>
    </row>
    <row r="280" spans="1:11">
      <c r="A280" t="str">
        <f>COUNTIF($J$8:J280,J280)+15&amp;J280</f>
        <v>26</v>
      </c>
      <c r="B280" t="str">
        <f>COUNTIF($I$8:I280,I280)&amp;I280</f>
        <v>16</v>
      </c>
    </row>
    <row r="281" spans="1:11">
      <c r="A281" t="str">
        <f>COUNTIF($J$8:J281,J281)+15&amp;J281</f>
        <v>26</v>
      </c>
      <c r="B281" t="str">
        <f>COUNTIF($I$8:I281,I281)&amp;I281</f>
        <v>16</v>
      </c>
    </row>
    <row r="282" spans="1:11">
      <c r="A282" t="str">
        <f>COUNTIF($J$8:J282,J282)+15&amp;J282</f>
        <v>26</v>
      </c>
      <c r="B282" t="str">
        <f>COUNTIF($I$8:I282,I282)&amp;I282</f>
        <v>16</v>
      </c>
    </row>
    <row r="283" spans="1:11">
      <c r="A283" t="str">
        <f>COUNTIF($J$8:J283,J283)+15&amp;J283</f>
        <v>26</v>
      </c>
      <c r="B283" t="str">
        <f>COUNTIF($I$8:I283,I283)&amp;I283</f>
        <v>16</v>
      </c>
    </row>
    <row r="284" spans="1:11">
      <c r="A284" t="str">
        <f>COUNTIF($J$8:J284,J284)+15&amp;J284</f>
        <v>26</v>
      </c>
      <c r="B284" t="str">
        <f>COUNTIF($I$8:I284,I284)&amp;I284</f>
        <v>16</v>
      </c>
    </row>
    <row r="285" spans="1:11">
      <c r="A285" t="str">
        <f>COUNTIF($J$8:J285,J285)+15&amp;J285</f>
        <v>26</v>
      </c>
      <c r="B285" t="str">
        <f>COUNTIF($I$8:I285,I285)&amp;I285</f>
        <v>16</v>
      </c>
    </row>
    <row r="286" spans="1:11">
      <c r="A286" t="str">
        <f>COUNTIF($J$8:J286,J286)+15&amp;J286</f>
        <v>26</v>
      </c>
      <c r="B286" t="str">
        <f>COUNTIF($I$8:I286,I286)&amp;I286</f>
        <v>16</v>
      </c>
    </row>
    <row r="287" spans="1:11">
      <c r="A287" t="str">
        <f>COUNTIF($J$8:J287,J287)+15&amp;J287</f>
        <v>26</v>
      </c>
      <c r="B287" t="str">
        <f>COUNTIF($I$8:I287,I287)&amp;I287</f>
        <v>16</v>
      </c>
    </row>
    <row r="288" spans="1:11">
      <c r="A288" t="str">
        <f>COUNTIF($J$8:J288,J288)+15&amp;J288</f>
        <v>26</v>
      </c>
      <c r="B288" t="str">
        <f>COUNTIF($I$8:I288,I288)&amp;I288</f>
        <v>16</v>
      </c>
    </row>
    <row r="289" spans="1:2">
      <c r="A289" t="str">
        <f>COUNTIF($J$8:J289,J289)+15&amp;J289</f>
        <v>26</v>
      </c>
      <c r="B289" t="str">
        <f>COUNTIF($I$8:I289,I289)&amp;I289</f>
        <v>16</v>
      </c>
    </row>
    <row r="290" spans="1:2">
      <c r="A290" t="str">
        <f>COUNTIF($J$8:J290,J290)+15&amp;J290</f>
        <v>26</v>
      </c>
      <c r="B290" t="str">
        <f>COUNTIF($I$8:I290,I290)&amp;I290</f>
        <v>16</v>
      </c>
    </row>
    <row r="291" spans="1:2">
      <c r="A291" t="str">
        <f>COUNTIF($J$8:J291,J291)+15&amp;J291</f>
        <v>26</v>
      </c>
      <c r="B291" t="str">
        <f>COUNTIF($I$8:I291,I291)&amp;I291</f>
        <v>16</v>
      </c>
    </row>
    <row r="292" spans="1:2">
      <c r="A292" t="str">
        <f>COUNTIF($J$8:J292,J292)+15&amp;J292</f>
        <v>26</v>
      </c>
      <c r="B292" t="str">
        <f>COUNTIF($I$8:I292,I292)&amp;I292</f>
        <v>16</v>
      </c>
    </row>
    <row r="293" spans="1:2">
      <c r="A293" t="str">
        <f>COUNTIF($J$8:J293,J293)+15&amp;J293</f>
        <v>26</v>
      </c>
      <c r="B293" t="str">
        <f>COUNTIF($I$8:I293,I293)&amp;I293</f>
        <v>16</v>
      </c>
    </row>
    <row r="294" spans="1:2">
      <c r="A294" t="str">
        <f>COUNTIF($J$8:J294,J294)+15&amp;J294</f>
        <v>26</v>
      </c>
      <c r="B294" t="str">
        <f>COUNTIF($I$8:I294,I294)&amp;I294</f>
        <v>16</v>
      </c>
    </row>
    <row r="295" spans="1:2">
      <c r="A295" t="str">
        <f>COUNTIF($J$8:J295,J295)+15&amp;J295</f>
        <v>26</v>
      </c>
      <c r="B295" t="str">
        <f>COUNTIF($I$8:I295,I295)&amp;I295</f>
        <v>16</v>
      </c>
    </row>
    <row r="296" spans="1:2">
      <c r="A296" t="str">
        <f>COUNTIF($J$8:J296,J296)+15&amp;J296</f>
        <v>26</v>
      </c>
      <c r="B296" t="str">
        <f>COUNTIF($I$8:I296,I296)&amp;I296</f>
        <v>16</v>
      </c>
    </row>
    <row r="297" spans="1:2">
      <c r="A297" t="str">
        <f>COUNTIF($J$8:J297,J297)+15&amp;J297</f>
        <v>26</v>
      </c>
      <c r="B297" t="str">
        <f>COUNTIF($I$8:I297,I297)&amp;I297</f>
        <v>16</v>
      </c>
    </row>
    <row r="298" spans="1:2">
      <c r="A298" t="str">
        <f>COUNTIF($J$8:J298,J298)+15&amp;J298</f>
        <v>26</v>
      </c>
      <c r="B298" t="str">
        <f>COUNTIF($I$8:I298,I298)&amp;I298</f>
        <v>16</v>
      </c>
    </row>
    <row r="299" spans="1:2">
      <c r="A299" t="str">
        <f>COUNTIF($J$8:J299,J299)+15&amp;J299</f>
        <v>26</v>
      </c>
      <c r="B299" t="str">
        <f>COUNTIF($I$8:I299,I299)&amp;I299</f>
        <v>16</v>
      </c>
    </row>
    <row r="300" spans="1:2">
      <c r="A300" t="str">
        <f>COUNTIF($J$8:J300,J300)+15&amp;J300</f>
        <v>26</v>
      </c>
      <c r="B300" t="str">
        <f>COUNTIF($I$8:I300,I300)&amp;I300</f>
        <v>16</v>
      </c>
    </row>
    <row r="301" spans="1:2">
      <c r="A301" t="str">
        <f>COUNTIF($J$8:J301,J301)+15&amp;J301</f>
        <v>26</v>
      </c>
      <c r="B301" t="str">
        <f>COUNTIF($I$8:I301,I301)&amp;I301</f>
        <v>16</v>
      </c>
    </row>
    <row r="302" spans="1:2">
      <c r="A302" t="str">
        <f>COUNTIF($J$8:J302,J302)+15&amp;J302</f>
        <v>26</v>
      </c>
      <c r="B302" t="str">
        <f>COUNTIF($I$8:I302,I302)&amp;I302</f>
        <v>16</v>
      </c>
    </row>
    <row r="303" spans="1:2">
      <c r="A303" t="str">
        <f>COUNTIF($J$8:J303,J303)+15&amp;J303</f>
        <v>26</v>
      </c>
      <c r="B303" t="str">
        <f>COUNTIF($I$8:I303,I303)&amp;I303</f>
        <v>16</v>
      </c>
    </row>
    <row r="304" spans="1:2">
      <c r="A304" t="str">
        <f>COUNTIF($J$8:J304,J304)+15&amp;J304</f>
        <v>26</v>
      </c>
      <c r="B304" t="str">
        <f>COUNTIF($I$8:I304,I304)&amp;I304</f>
        <v>16</v>
      </c>
    </row>
    <row r="305" spans="1:2">
      <c r="A305" t="str">
        <f>COUNTIF($J$8:J305,J305)+15&amp;J305</f>
        <v>26</v>
      </c>
      <c r="B305" t="str">
        <f>COUNTIF($I$8:I305,I305)&amp;I305</f>
        <v>16</v>
      </c>
    </row>
    <row r="306" spans="1:2">
      <c r="A306" t="str">
        <f>COUNTIF($J$8:J306,J306)+15&amp;J306</f>
        <v>26</v>
      </c>
      <c r="B306" t="str">
        <f>COUNTIF($I$8:I306,I306)&amp;I306</f>
        <v>16</v>
      </c>
    </row>
    <row r="307" spans="1:2">
      <c r="A307" t="str">
        <f>COUNTIF($J$8:J307,J307)+15&amp;J307</f>
        <v>26</v>
      </c>
      <c r="B307" t="str">
        <f>COUNTIF($I$8:I307,I307)&amp;I307</f>
        <v>16</v>
      </c>
    </row>
    <row r="308" spans="1:2">
      <c r="A308" t="str">
        <f>COUNTIF($J$8:J308,J308)+15&amp;J308</f>
        <v>26</v>
      </c>
      <c r="B308" t="str">
        <f>COUNTIF($I$8:I308,I308)&amp;I308</f>
        <v>16</v>
      </c>
    </row>
    <row r="309" spans="1:2">
      <c r="A309" t="str">
        <f>COUNTIF($J$8:J309,J309)+15&amp;J309</f>
        <v>26</v>
      </c>
      <c r="B309" t="str">
        <f>COUNTIF($I$8:I309,I309)&amp;I309</f>
        <v>16</v>
      </c>
    </row>
    <row r="310" spans="1:2">
      <c r="A310" t="str">
        <f>COUNTIF($J$8:J310,J310)+15&amp;J310</f>
        <v>26</v>
      </c>
      <c r="B310" t="str">
        <f>COUNTIF($I$8:I310,I310)&amp;I310</f>
        <v>16</v>
      </c>
    </row>
    <row r="311" spans="1:2">
      <c r="A311" t="str">
        <f>COUNTIF($J$8:J311,J311)+15&amp;J311</f>
        <v>26</v>
      </c>
      <c r="B311" t="str">
        <f>COUNTIF($I$8:I311,I311)&amp;I311</f>
        <v>16</v>
      </c>
    </row>
    <row r="312" spans="1:2">
      <c r="A312" t="str">
        <f>COUNTIF($J$8:J312,J312)+15&amp;J312</f>
        <v>26</v>
      </c>
      <c r="B312" t="str">
        <f>COUNTIF($I$8:I312,I312)&amp;I312</f>
        <v>16</v>
      </c>
    </row>
    <row r="313" spans="1:2">
      <c r="A313" t="str">
        <f>COUNTIF($J$8:J313,J313)+15&amp;J313</f>
        <v>26</v>
      </c>
      <c r="B313" t="str">
        <f>COUNTIF($I$8:I313,I313)&amp;I313</f>
        <v>16</v>
      </c>
    </row>
    <row r="314" spans="1:2">
      <c r="A314" t="str">
        <f>COUNTIF($J$8:J314,J314)+15&amp;J314</f>
        <v>26</v>
      </c>
      <c r="B314" t="str">
        <f>COUNTIF($I$8:I314,I314)&amp;I314</f>
        <v>16</v>
      </c>
    </row>
    <row r="315" spans="1:2">
      <c r="A315" t="str">
        <f>COUNTIF($J$8:J315,J315)+15&amp;J315</f>
        <v>26</v>
      </c>
      <c r="B315" t="str">
        <f>COUNTIF($I$8:I315,I315)&amp;I315</f>
        <v>16</v>
      </c>
    </row>
    <row r="316" spans="1:2">
      <c r="A316" t="str">
        <f>COUNTIF($J$8:J316,J316)+15&amp;J316</f>
        <v>26</v>
      </c>
      <c r="B316" t="str">
        <f>COUNTIF($I$8:I316,I316)&amp;I316</f>
        <v>16</v>
      </c>
    </row>
    <row r="317" spans="1:2">
      <c r="A317" t="str">
        <f>COUNTIF($J$8:J317,J317)+15&amp;J317</f>
        <v>26</v>
      </c>
      <c r="B317" t="str">
        <f>COUNTIF($I$8:I317,I317)&amp;I317</f>
        <v>16</v>
      </c>
    </row>
    <row r="318" spans="1:2">
      <c r="A318" t="str">
        <f>COUNTIF($J$8:J318,J318)+15&amp;J318</f>
        <v>26</v>
      </c>
      <c r="B318" t="str">
        <f>COUNTIF($I$8:I318,I318)&amp;I318</f>
        <v>16</v>
      </c>
    </row>
    <row r="319" spans="1:2">
      <c r="A319" t="str">
        <f>COUNTIF($J$8:J319,J319)+15&amp;J319</f>
        <v>26</v>
      </c>
      <c r="B319" t="str">
        <f>COUNTIF($I$8:I319,I319)&amp;I319</f>
        <v>16</v>
      </c>
    </row>
    <row r="320" spans="1:2">
      <c r="A320" t="str">
        <f>COUNTIF($J$8:J320,J320)+15&amp;J320</f>
        <v>26</v>
      </c>
      <c r="B320" t="str">
        <f>COUNTIF($I$8:I320,I320)&amp;I320</f>
        <v>16</v>
      </c>
    </row>
    <row r="321" spans="1:2">
      <c r="A321" t="str">
        <f>COUNTIF($J$8:J321,J321)+15&amp;J321</f>
        <v>26</v>
      </c>
      <c r="B321" t="str">
        <f>COUNTIF($I$8:I321,I321)&amp;I321</f>
        <v>16</v>
      </c>
    </row>
    <row r="322" spans="1:2">
      <c r="A322" t="str">
        <f>COUNTIF($J$8:J322,J322)+15&amp;J322</f>
        <v>26</v>
      </c>
      <c r="B322" t="str">
        <f>COUNTIF($I$8:I322,I322)&amp;I322</f>
        <v>16</v>
      </c>
    </row>
    <row r="323" spans="1:2">
      <c r="A323" t="str">
        <f>COUNTIF($J$8:J323,J323)+15&amp;J323</f>
        <v>26</v>
      </c>
      <c r="B323" t="str">
        <f>COUNTIF($I$8:I323,I323)&amp;I323</f>
        <v>16</v>
      </c>
    </row>
    <row r="324" spans="1:2">
      <c r="A324" t="str">
        <f>COUNTIF($J$8:J324,J324)+15&amp;J324</f>
        <v>26</v>
      </c>
      <c r="B324" t="str">
        <f>COUNTIF($I$8:I324,I324)&amp;I324</f>
        <v>16</v>
      </c>
    </row>
    <row r="325" spans="1:2">
      <c r="A325" t="str">
        <f>COUNTIF($J$8:J325,J325)+15&amp;J325</f>
        <v>26</v>
      </c>
      <c r="B325" t="str">
        <f>COUNTIF($I$8:I325,I325)&amp;I325</f>
        <v>16</v>
      </c>
    </row>
    <row r="326" spans="1:2">
      <c r="A326" t="str">
        <f>COUNTIF($J$8:J326,J326)+15&amp;J326</f>
        <v>26</v>
      </c>
      <c r="B326" t="str">
        <f>COUNTIF($I$8:I326,I326)&amp;I326</f>
        <v>16</v>
      </c>
    </row>
    <row r="327" spans="1:2">
      <c r="A327" t="str">
        <f>COUNTIF($J$8:J327,J327)+15&amp;J327</f>
        <v>26</v>
      </c>
      <c r="B327" t="str">
        <f>COUNTIF($I$8:I327,I327)&amp;I327</f>
        <v>16</v>
      </c>
    </row>
    <row r="328" spans="1:2">
      <c r="A328" t="str">
        <f>COUNTIF($J$8:J328,J328)+15&amp;J328</f>
        <v>26</v>
      </c>
      <c r="B328" t="str">
        <f>COUNTIF($I$8:I328,I328)&amp;I328</f>
        <v>16</v>
      </c>
    </row>
    <row r="329" spans="1:2">
      <c r="A329" t="str">
        <f>COUNTIF($J$8:J329,J329)+15&amp;J329</f>
        <v>26</v>
      </c>
      <c r="B329" t="str">
        <f>COUNTIF($I$8:I329,I329)&amp;I329</f>
        <v>16</v>
      </c>
    </row>
    <row r="330" spans="1:2">
      <c r="A330" t="str">
        <f>COUNTIF($J$8:J330,J330)+15&amp;J330</f>
        <v>26</v>
      </c>
      <c r="B330" t="str">
        <f>COUNTIF($I$8:I330,I330)&amp;I330</f>
        <v>16</v>
      </c>
    </row>
    <row r="331" spans="1:2">
      <c r="A331" t="str">
        <f>COUNTIF($J$8:J331,J331)+15&amp;J331</f>
        <v>26</v>
      </c>
      <c r="B331" t="str">
        <f>COUNTIF($I$8:I331,I331)&amp;I331</f>
        <v>16</v>
      </c>
    </row>
    <row r="332" spans="1:2">
      <c r="A332" t="str">
        <f>COUNTIF($J$8:J332,J332)+15&amp;J332</f>
        <v>26</v>
      </c>
      <c r="B332" t="str">
        <f>COUNTIF($I$8:I332,I332)&amp;I332</f>
        <v>16</v>
      </c>
    </row>
    <row r="333" spans="1:2">
      <c r="A333" t="str">
        <f>COUNTIF($J$8:J333,J333)+15&amp;J333</f>
        <v>26</v>
      </c>
      <c r="B333" t="str">
        <f>COUNTIF($I$8:I333,I333)&amp;I333</f>
        <v>16</v>
      </c>
    </row>
    <row r="334" spans="1:2">
      <c r="A334" t="str">
        <f>COUNTIF($J$8:J334,J334)+15&amp;J334</f>
        <v>26</v>
      </c>
      <c r="B334" t="str">
        <f>COUNTIF($I$8:I334,I334)&amp;I334</f>
        <v>16</v>
      </c>
    </row>
    <row r="335" spans="1:2">
      <c r="A335" t="str">
        <f>COUNTIF($J$8:J335,J335)+15&amp;J335</f>
        <v>26</v>
      </c>
      <c r="B335" t="str">
        <f>COUNTIF($I$8:I335,I335)&amp;I335</f>
        <v>16</v>
      </c>
    </row>
    <row r="336" spans="1:2">
      <c r="A336" t="str">
        <f>COUNTIF($J$8:J336,J336)+15&amp;J336</f>
        <v>26</v>
      </c>
      <c r="B336" t="str">
        <f>COUNTIF($I$8:I336,I336)&amp;I336</f>
        <v>16</v>
      </c>
    </row>
    <row r="337" spans="1:2">
      <c r="A337" t="str">
        <f>COUNTIF($J$8:J337,J337)+15&amp;J337</f>
        <v>26</v>
      </c>
      <c r="B337" t="str">
        <f>COUNTIF($I$8:I337,I337)&amp;I337</f>
        <v>16</v>
      </c>
    </row>
    <row r="338" spans="1:2">
      <c r="A338" t="str">
        <f>COUNTIF($J$8:J338,J338)+15&amp;J338</f>
        <v>26</v>
      </c>
      <c r="B338" t="str">
        <f>COUNTIF($I$8:I338,I338)&amp;I338</f>
        <v>16</v>
      </c>
    </row>
    <row r="339" spans="1:2">
      <c r="A339" t="str">
        <f>COUNTIF($J$8:J339,J339)+15&amp;J339</f>
        <v>26</v>
      </c>
      <c r="B339" t="str">
        <f>COUNTIF($I$8:I339,I339)&amp;I339</f>
        <v>16</v>
      </c>
    </row>
    <row r="340" spans="1:2">
      <c r="A340" t="str">
        <f>COUNTIF($J$8:J340,J340)+15&amp;J340</f>
        <v>26</v>
      </c>
      <c r="B340" t="str">
        <f>COUNTIF($I$8:I340,I340)&amp;I340</f>
        <v>16</v>
      </c>
    </row>
    <row r="341" spans="1:2">
      <c r="A341" t="str">
        <f>COUNTIF($J$8:J341,J341)+15&amp;J341</f>
        <v>26</v>
      </c>
      <c r="B341" t="str">
        <f>COUNTIF($I$8:I341,I341)&amp;I341</f>
        <v>16</v>
      </c>
    </row>
    <row r="342" spans="1:2">
      <c r="A342" t="str">
        <f>COUNTIF($J$8:J342,J342)+15&amp;J342</f>
        <v>26</v>
      </c>
      <c r="B342" t="str">
        <f>COUNTIF($I$8:I342,I342)&amp;I342</f>
        <v>16</v>
      </c>
    </row>
    <row r="343" spans="1:2">
      <c r="A343" t="str">
        <f>COUNTIF($J$8:J343,J343)+15&amp;J343</f>
        <v>26</v>
      </c>
      <c r="B343" t="str">
        <f>COUNTIF($I$8:I343,I343)&amp;I343</f>
        <v>16</v>
      </c>
    </row>
    <row r="344" spans="1:2">
      <c r="A344" t="str">
        <f>COUNTIF($J$8:J344,J344)+15&amp;J344</f>
        <v>26</v>
      </c>
      <c r="B344" t="str">
        <f>COUNTIF($I$8:I344,I344)&amp;I344</f>
        <v>16</v>
      </c>
    </row>
    <row r="345" spans="1:2">
      <c r="A345" t="str">
        <f>COUNTIF($J$8:J345,J345)+15&amp;J345</f>
        <v>26</v>
      </c>
      <c r="B345" t="str">
        <f>COUNTIF($I$8:I345,I345)&amp;I345</f>
        <v>16</v>
      </c>
    </row>
    <row r="346" spans="1:2">
      <c r="A346" t="str">
        <f>COUNTIF($J$8:J346,J346)+15&amp;J346</f>
        <v>26</v>
      </c>
      <c r="B346" t="str">
        <f>COUNTIF($I$8:I346,I346)&amp;I346</f>
        <v>16</v>
      </c>
    </row>
    <row r="347" spans="1:2">
      <c r="A347" t="str">
        <f>COUNTIF($J$8:J347,J347)+15&amp;J347</f>
        <v>26</v>
      </c>
      <c r="B347" t="str">
        <f>COUNTIF($I$8:I347,I347)&amp;I347</f>
        <v>16</v>
      </c>
    </row>
    <row r="348" spans="1:2">
      <c r="A348" t="str">
        <f>COUNTIF($J$8:J348,J348)+15&amp;J348</f>
        <v>26</v>
      </c>
      <c r="B348" t="str">
        <f>COUNTIF($I$8:I348,I348)&amp;I348</f>
        <v>16</v>
      </c>
    </row>
    <row r="349" spans="1:2">
      <c r="A349" t="str">
        <f>COUNTIF($J$8:J349,J349)+15&amp;J349</f>
        <v>26</v>
      </c>
      <c r="B349" t="str">
        <f>COUNTIF($I$8:I349,I349)&amp;I349</f>
        <v>16</v>
      </c>
    </row>
    <row r="350" spans="1:2">
      <c r="A350" t="str">
        <f>COUNTIF($J$8:J350,J350)+15&amp;J350</f>
        <v>26</v>
      </c>
      <c r="B350" t="str">
        <f>COUNTIF($I$8:I350,I350)&amp;I350</f>
        <v>16</v>
      </c>
    </row>
    <row r="351" spans="1:2">
      <c r="A351" t="str">
        <f>COUNTIF($J$8:J351,J351)+15&amp;J351</f>
        <v>26</v>
      </c>
      <c r="B351" t="str">
        <f>COUNTIF($I$8:I351,I351)&amp;I351</f>
        <v>16</v>
      </c>
    </row>
    <row r="352" spans="1:2">
      <c r="A352" t="str">
        <f>COUNTIF($J$8:J352,J352)+15&amp;J352</f>
        <v>26</v>
      </c>
      <c r="B352" t="str">
        <f>COUNTIF($I$8:I352,I352)&amp;I352</f>
        <v>16</v>
      </c>
    </row>
    <row r="353" spans="1:2">
      <c r="A353" t="str">
        <f>COUNTIF($J$8:J353,J353)+15&amp;J353</f>
        <v>26</v>
      </c>
      <c r="B353" t="str">
        <f>COUNTIF($I$8:I353,I353)&amp;I353</f>
        <v>16</v>
      </c>
    </row>
    <row r="354" spans="1:2">
      <c r="A354" t="str">
        <f>COUNTIF($J$8:J354,J354)+15&amp;J354</f>
        <v>26</v>
      </c>
      <c r="B354" t="str">
        <f>COUNTIF($I$8:I354,I354)&amp;I354</f>
        <v>16</v>
      </c>
    </row>
    <row r="355" spans="1:2">
      <c r="A355" t="str">
        <f>COUNTIF($J$8:J355,J355)+15&amp;J355</f>
        <v>26</v>
      </c>
      <c r="B355" t="str">
        <f>COUNTIF($I$8:I355,I355)&amp;I355</f>
        <v>16</v>
      </c>
    </row>
    <row r="356" spans="1:2">
      <c r="A356" t="str">
        <f>COUNTIF($J$8:J356,J356)+15&amp;J356</f>
        <v>26</v>
      </c>
      <c r="B356" t="str">
        <f>COUNTIF($I$8:I356,I356)&amp;I356</f>
        <v>16</v>
      </c>
    </row>
    <row r="357" spans="1:2">
      <c r="A357" t="str">
        <f>COUNTIF($J$8:J357,J357)+15&amp;J357</f>
        <v>26</v>
      </c>
      <c r="B357" t="str">
        <f>COUNTIF($I$8:I357,I357)&amp;I357</f>
        <v>16</v>
      </c>
    </row>
    <row r="358" spans="1:2">
      <c r="A358" t="str">
        <f>COUNTIF($J$8:J358,J358)+15&amp;J358</f>
        <v>26</v>
      </c>
      <c r="B358" t="str">
        <f>COUNTIF($I$8:I358,I358)&amp;I358</f>
        <v>16</v>
      </c>
    </row>
    <row r="359" spans="1:2">
      <c r="A359" t="str">
        <f>COUNTIF($J$8:J359,J359)+15&amp;J359</f>
        <v>26</v>
      </c>
      <c r="B359" t="str">
        <f>COUNTIF($I$8:I359,I359)&amp;I359</f>
        <v>16</v>
      </c>
    </row>
    <row r="360" spans="1:2">
      <c r="A360" t="str">
        <f>COUNTIF($J$8:J360,J360)+15&amp;J360</f>
        <v>26</v>
      </c>
      <c r="B360" t="str">
        <f>COUNTIF($I$8:I360,I360)&amp;I360</f>
        <v>16</v>
      </c>
    </row>
    <row r="361" spans="1:2">
      <c r="A361" t="str">
        <f>COUNTIF($J$8:J361,J361)+15&amp;J361</f>
        <v>26</v>
      </c>
      <c r="B361" t="str">
        <f>COUNTIF($I$8:I361,I361)&amp;I361</f>
        <v>16</v>
      </c>
    </row>
    <row r="362" spans="1:2">
      <c r="A362" t="str">
        <f>COUNTIF($J$8:J362,J362)+15&amp;J362</f>
        <v>26</v>
      </c>
      <c r="B362" t="str">
        <f>COUNTIF($I$8:I362,I362)&amp;I362</f>
        <v>16</v>
      </c>
    </row>
    <row r="363" spans="1:2">
      <c r="A363" t="str">
        <f>COUNTIF($J$8:J363,J363)+15&amp;J363</f>
        <v>26</v>
      </c>
      <c r="B363" t="str">
        <f>COUNTIF($I$8:I363,I363)&amp;I363</f>
        <v>16</v>
      </c>
    </row>
    <row r="364" spans="1:2">
      <c r="A364" t="str">
        <f>COUNTIF($J$8:J364,J364)+15&amp;J364</f>
        <v>26</v>
      </c>
      <c r="B364" t="str">
        <f>COUNTIF($I$8:I364,I364)&amp;I364</f>
        <v>16</v>
      </c>
    </row>
    <row r="365" spans="1:2">
      <c r="A365" t="str">
        <f>COUNTIF($J$8:J365,J365)+15&amp;J365</f>
        <v>26</v>
      </c>
      <c r="B365" t="str">
        <f>COUNTIF($I$8:I365,I365)&amp;I365</f>
        <v>16</v>
      </c>
    </row>
    <row r="366" spans="1:2">
      <c r="A366" t="str">
        <f>COUNTIF($J$8:J366,J366)+15&amp;J366</f>
        <v>26</v>
      </c>
      <c r="B366" t="str">
        <f>COUNTIF($I$8:I366,I366)&amp;I366</f>
        <v>16</v>
      </c>
    </row>
    <row r="367" spans="1:2">
      <c r="A367" t="str">
        <f>COUNTIF($J$8:J367,J367)+15&amp;J367</f>
        <v>26</v>
      </c>
      <c r="B367" t="str">
        <f>COUNTIF($I$8:I367,I367)&amp;I367</f>
        <v>16</v>
      </c>
    </row>
    <row r="368" spans="1:2">
      <c r="A368" t="str">
        <f>COUNTIF($J$8:J368,J368)+15&amp;J368</f>
        <v>26</v>
      </c>
      <c r="B368" t="str">
        <f>COUNTIF($I$8:I368,I368)&amp;I368</f>
        <v>16</v>
      </c>
    </row>
    <row r="369" spans="1:2">
      <c r="A369" t="str">
        <f>COUNTIF($J$8:J369,J369)+15&amp;J369</f>
        <v>26</v>
      </c>
      <c r="B369" t="str">
        <f>COUNTIF($I$8:I369,I369)&amp;I369</f>
        <v>16</v>
      </c>
    </row>
    <row r="370" spans="1:2">
      <c r="A370" t="str">
        <f>COUNTIF($J$8:J370,J370)+15&amp;J370</f>
        <v>26</v>
      </c>
      <c r="B370" t="str">
        <f>COUNTIF($I$8:I370,I370)&amp;I370</f>
        <v>16</v>
      </c>
    </row>
    <row r="371" spans="1:2">
      <c r="A371" t="str">
        <f>COUNTIF($J$8:J371,J371)+15&amp;J371</f>
        <v>26</v>
      </c>
      <c r="B371" t="str">
        <f>COUNTIF($I$8:I371,I371)&amp;I371</f>
        <v>16</v>
      </c>
    </row>
    <row r="372" spans="1:2">
      <c r="A372" t="str">
        <f>COUNTIF($J$8:J372,J372)+15&amp;J372</f>
        <v>26</v>
      </c>
      <c r="B372" t="str">
        <f>COUNTIF($I$8:I372,I372)&amp;I372</f>
        <v>16</v>
      </c>
    </row>
    <row r="373" spans="1:2">
      <c r="A373" t="str">
        <f>COUNTIF($J$8:J373,J373)+15&amp;J373</f>
        <v>26</v>
      </c>
      <c r="B373" t="str">
        <f>COUNTIF($I$8:I373,I373)&amp;I373</f>
        <v>16</v>
      </c>
    </row>
    <row r="374" spans="1:2">
      <c r="A374" t="str">
        <f>COUNTIF($J$8:J374,J374)+15&amp;J374</f>
        <v>26</v>
      </c>
      <c r="B374" t="str">
        <f>COUNTIF($I$8:I374,I374)&amp;I374</f>
        <v>16</v>
      </c>
    </row>
    <row r="375" spans="1:2">
      <c r="A375" t="str">
        <f>COUNTIF($J$8:J375,J375)+15&amp;J375</f>
        <v>26</v>
      </c>
      <c r="B375" t="str">
        <f>COUNTIF($I$8:I375,I375)&amp;I375</f>
        <v>16</v>
      </c>
    </row>
    <row r="376" spans="1:2">
      <c r="A376" t="str">
        <f>COUNTIF($J$8:J376,J376)+15&amp;J376</f>
        <v>26</v>
      </c>
      <c r="B376" t="str">
        <f>COUNTIF($I$8:I376,I376)&amp;I376</f>
        <v>16</v>
      </c>
    </row>
    <row r="377" spans="1:2">
      <c r="A377" t="str">
        <f>COUNTIF($J$8:J377,J377)+15&amp;J377</f>
        <v>26</v>
      </c>
      <c r="B377" t="str">
        <f>COUNTIF($I$8:I377,I377)&amp;I377</f>
        <v>16</v>
      </c>
    </row>
    <row r="378" spans="1:2">
      <c r="A378" t="str">
        <f>COUNTIF($J$8:J378,J378)+15&amp;J378</f>
        <v>26</v>
      </c>
      <c r="B378" t="str">
        <f>COUNTIF($I$8:I378,I378)&amp;I378</f>
        <v>16</v>
      </c>
    </row>
    <row r="379" spans="1:2">
      <c r="A379" t="str">
        <f>COUNTIF($J$8:J379,J379)+15&amp;J379</f>
        <v>26</v>
      </c>
      <c r="B379" t="str">
        <f>COUNTIF($I$8:I379,I379)&amp;I379</f>
        <v>16</v>
      </c>
    </row>
    <row r="380" spans="1:2">
      <c r="A380" t="str">
        <f>COUNTIF($J$8:J380,J380)+15&amp;J380</f>
        <v>26</v>
      </c>
      <c r="B380" t="str">
        <f>COUNTIF($I$8:I380,I380)&amp;I380</f>
        <v>16</v>
      </c>
    </row>
    <row r="381" spans="1:2">
      <c r="A381" t="str">
        <f>COUNTIF($J$8:J381,J381)+15&amp;J381</f>
        <v>26</v>
      </c>
      <c r="B381" t="str">
        <f>COUNTIF($I$8:I381,I381)&amp;I381</f>
        <v>16</v>
      </c>
    </row>
    <row r="382" spans="1:2">
      <c r="A382" t="str">
        <f>COUNTIF($J$8:J382,J382)+15&amp;J382</f>
        <v>26</v>
      </c>
      <c r="B382" t="str">
        <f>COUNTIF($I$8:I382,I382)&amp;I382</f>
        <v>16</v>
      </c>
    </row>
    <row r="383" spans="1:2">
      <c r="A383" t="str">
        <f>COUNTIF($J$8:J383,J383)+15&amp;J383</f>
        <v>26</v>
      </c>
      <c r="B383" t="str">
        <f>COUNTIF($I$8:I383,I383)&amp;I383</f>
        <v>16</v>
      </c>
    </row>
    <row r="384" spans="1:2">
      <c r="A384" t="str">
        <f>COUNTIF($J$8:J384,J384)+15&amp;J384</f>
        <v>26</v>
      </c>
      <c r="B384" t="str">
        <f>COUNTIF($I$8:I384,I384)&amp;I384</f>
        <v>16</v>
      </c>
    </row>
    <row r="385" spans="1:2">
      <c r="A385" t="str">
        <f>COUNTIF($J$8:J385,J385)+15&amp;J385</f>
        <v>26</v>
      </c>
      <c r="B385" t="str">
        <f>COUNTIF($I$8:I385,I385)&amp;I385</f>
        <v>16</v>
      </c>
    </row>
    <row r="386" spans="1:2">
      <c r="A386" t="str">
        <f>COUNTIF($J$8:J386,J386)+15&amp;J386</f>
        <v>26</v>
      </c>
      <c r="B386" t="str">
        <f>COUNTIF($I$8:I386,I386)&amp;I386</f>
        <v>16</v>
      </c>
    </row>
    <row r="387" spans="1:2">
      <c r="A387" t="str">
        <f>COUNTIF($J$8:J387,J387)+15&amp;J387</f>
        <v>26</v>
      </c>
      <c r="B387" t="str">
        <f>COUNTIF($I$8:I387,I387)&amp;I387</f>
        <v>16</v>
      </c>
    </row>
    <row r="388" spans="1:2">
      <c r="A388" t="str">
        <f>COUNTIF($J$8:J388,J388)+15&amp;J388</f>
        <v>26</v>
      </c>
      <c r="B388" t="str">
        <f>COUNTIF($I$8:I388,I388)&amp;I388</f>
        <v>16</v>
      </c>
    </row>
    <row r="389" spans="1:2">
      <c r="A389" t="str">
        <f>COUNTIF($J$8:J389,J389)+15&amp;J389</f>
        <v>26</v>
      </c>
      <c r="B389" t="str">
        <f>COUNTIF($I$8:I389,I389)&amp;I389</f>
        <v>16</v>
      </c>
    </row>
    <row r="390" spans="1:2">
      <c r="A390" t="str">
        <f>COUNTIF($J$8:J390,J390)+15&amp;J390</f>
        <v>26</v>
      </c>
      <c r="B390" t="str">
        <f>COUNTIF($I$8:I390,I390)&amp;I390</f>
        <v>16</v>
      </c>
    </row>
    <row r="391" spans="1:2">
      <c r="A391" t="str">
        <f>COUNTIF($J$8:J391,J391)+15&amp;J391</f>
        <v>26</v>
      </c>
      <c r="B391" t="str">
        <f>COUNTIF($I$8:I391,I391)&amp;I391</f>
        <v>16</v>
      </c>
    </row>
    <row r="392" spans="1:2">
      <c r="A392" t="str">
        <f>COUNTIF($J$8:J392,J392)+15&amp;J392</f>
        <v>26</v>
      </c>
      <c r="B392" t="str">
        <f>COUNTIF($I$8:I392,I392)&amp;I392</f>
        <v>16</v>
      </c>
    </row>
    <row r="393" spans="1:2">
      <c r="A393" t="str">
        <f>COUNTIF($J$8:J393,J393)+15&amp;J393</f>
        <v>26</v>
      </c>
      <c r="B393" t="str">
        <f>COUNTIF($I$8:I393,I393)&amp;I393</f>
        <v>16</v>
      </c>
    </row>
    <row r="394" spans="1:2">
      <c r="A394" t="str">
        <f>COUNTIF($J$8:J394,J394)+15&amp;J394</f>
        <v>26</v>
      </c>
      <c r="B394" t="str">
        <f>COUNTIF($I$8:I394,I394)&amp;I394</f>
        <v>16</v>
      </c>
    </row>
    <row r="395" spans="1:2">
      <c r="A395" t="str">
        <f>COUNTIF($J$8:J395,J395)+15&amp;J395</f>
        <v>26</v>
      </c>
      <c r="B395" t="str">
        <f>COUNTIF($I$8:I395,I395)&amp;I395</f>
        <v>16</v>
      </c>
    </row>
    <row r="396" spans="1:2">
      <c r="A396" t="str">
        <f>COUNTIF($J$8:J396,J396)+15&amp;J396</f>
        <v>26</v>
      </c>
      <c r="B396" t="str">
        <f>COUNTIF($I$8:I396,I396)&amp;I396</f>
        <v>16</v>
      </c>
    </row>
    <row r="397" spans="1:2">
      <c r="A397" t="str">
        <f>COUNTIF($J$8:J397,J397)+15&amp;J397</f>
        <v>26</v>
      </c>
      <c r="B397" t="str">
        <f>COUNTIF($I$8:I397,I397)&amp;I397</f>
        <v>16</v>
      </c>
    </row>
    <row r="398" spans="1:2">
      <c r="A398" t="str">
        <f>COUNTIF($J$8:J398,J398)+15&amp;J398</f>
        <v>26</v>
      </c>
      <c r="B398" t="str">
        <f>COUNTIF($I$8:I398,I398)&amp;I398</f>
        <v>16</v>
      </c>
    </row>
    <row r="399" spans="1:2">
      <c r="A399" t="str">
        <f>COUNTIF($J$8:J399,J399)+15&amp;J399</f>
        <v>26</v>
      </c>
      <c r="B399" t="str">
        <f>COUNTIF($I$8:I399,I399)&amp;I399</f>
        <v>16</v>
      </c>
    </row>
    <row r="400" spans="1:2">
      <c r="A400" t="str">
        <f>COUNTIF($J$8:J400,J400)+15&amp;J400</f>
        <v>26</v>
      </c>
      <c r="B400" t="str">
        <f>COUNTIF($I$8:I400,I400)&amp;I400</f>
        <v>16</v>
      </c>
    </row>
    <row r="401" spans="1:2">
      <c r="A401" t="str">
        <f>COUNTIF($J$8:J401,J401)+15&amp;J401</f>
        <v>26</v>
      </c>
      <c r="B401" t="str">
        <f>COUNTIF($I$8:I401,I401)&amp;I401</f>
        <v>16</v>
      </c>
    </row>
    <row r="402" spans="1:2">
      <c r="A402" t="str">
        <f>COUNTIF($J$8:J402,J402)+15&amp;J402</f>
        <v>26</v>
      </c>
      <c r="B402" t="str">
        <f>COUNTIF($I$8:I402,I402)&amp;I402</f>
        <v>16</v>
      </c>
    </row>
    <row r="403" spans="1:2">
      <c r="A403" t="str">
        <f>COUNTIF($J$8:J403,J403)+15&amp;J403</f>
        <v>26</v>
      </c>
      <c r="B403" t="str">
        <f>COUNTIF($I$8:I403,I403)&amp;I403</f>
        <v>16</v>
      </c>
    </row>
    <row r="404" spans="1:2">
      <c r="A404" t="str">
        <f>COUNTIF($J$8:J404,J404)+15&amp;J404</f>
        <v>26</v>
      </c>
      <c r="B404" t="str">
        <f>COUNTIF($I$8:I404,I404)&amp;I404</f>
        <v>16</v>
      </c>
    </row>
    <row r="405" spans="1:2">
      <c r="A405" t="str">
        <f>COUNTIF($J$8:J405,J405)+15&amp;J405</f>
        <v>26</v>
      </c>
      <c r="B405" t="str">
        <f>COUNTIF($I$8:I405,I405)&amp;I405</f>
        <v>16</v>
      </c>
    </row>
    <row r="406" spans="1:2">
      <c r="A406" t="str">
        <f>COUNTIF($J$8:J406,J406)+15&amp;J406</f>
        <v>26</v>
      </c>
      <c r="B406" t="str">
        <f>COUNTIF($I$8:I406,I406)&amp;I406</f>
        <v>16</v>
      </c>
    </row>
    <row r="407" spans="1:2">
      <c r="A407" t="str">
        <f>COUNTIF($J$8:J407,J407)+15&amp;J407</f>
        <v>26</v>
      </c>
      <c r="B407" t="str">
        <f>COUNTIF($I$8:I407,I407)&amp;I407</f>
        <v>16</v>
      </c>
    </row>
    <row r="408" spans="1:2">
      <c r="A408" t="str">
        <f>COUNTIF($J$8:J408,J408)+15&amp;J408</f>
        <v>26</v>
      </c>
      <c r="B408" t="str">
        <f>COUNTIF($I$8:I408,I408)&amp;I408</f>
        <v>16</v>
      </c>
    </row>
    <row r="409" spans="1:2">
      <c r="A409" t="str">
        <f>COUNTIF($J$8:J409,J409)+15&amp;J409</f>
        <v>26</v>
      </c>
      <c r="B409" t="str">
        <f>COUNTIF($I$8:I409,I409)&amp;I409</f>
        <v>16</v>
      </c>
    </row>
    <row r="410" spans="1:2">
      <c r="A410" t="str">
        <f>COUNTIF($J$8:J410,J410)+15&amp;J410</f>
        <v>26</v>
      </c>
      <c r="B410" t="str">
        <f>COUNTIF($I$8:I410,I410)&amp;I410</f>
        <v>16</v>
      </c>
    </row>
    <row r="411" spans="1:2">
      <c r="A411" t="str">
        <f>COUNTIF($J$8:J411,J411)+15&amp;J411</f>
        <v>26</v>
      </c>
      <c r="B411" t="str">
        <f>COUNTIF($I$8:I411,I411)&amp;I411</f>
        <v>16</v>
      </c>
    </row>
    <row r="412" spans="1:2">
      <c r="A412" t="str">
        <f>COUNTIF($J$8:J412,J412)+15&amp;J412</f>
        <v>26</v>
      </c>
      <c r="B412" t="str">
        <f>COUNTIF($I$8:I412,I412)&amp;I412</f>
        <v>16</v>
      </c>
    </row>
    <row r="413" spans="1:2">
      <c r="A413" t="str">
        <f>COUNTIF($J$8:J413,J413)+15&amp;J413</f>
        <v>26</v>
      </c>
      <c r="B413" t="str">
        <f>COUNTIF($I$8:I413,I413)&amp;I413</f>
        <v>16</v>
      </c>
    </row>
    <row r="414" spans="1:2">
      <c r="A414" t="str">
        <f>COUNTIF($J$8:J414,J414)+15&amp;J414</f>
        <v>26</v>
      </c>
      <c r="B414" t="str">
        <f>COUNTIF($I$8:I414,I414)&amp;I414</f>
        <v>16</v>
      </c>
    </row>
    <row r="415" spans="1:2">
      <c r="A415" t="str">
        <f>COUNTIF($J$8:J415,J415)+15&amp;J415</f>
        <v>26</v>
      </c>
      <c r="B415" t="str">
        <f>COUNTIF($I$8:I415,I415)&amp;I415</f>
        <v>16</v>
      </c>
    </row>
    <row r="416" spans="1:2">
      <c r="A416" t="str">
        <f>COUNTIF($J$8:J416,J416)+15&amp;J416</f>
        <v>26</v>
      </c>
      <c r="B416" t="str">
        <f>COUNTIF($I$8:I416,I416)&amp;I416</f>
        <v>16</v>
      </c>
    </row>
    <row r="417" spans="1:2">
      <c r="A417" t="str">
        <f>COUNTIF($J$8:J417,J417)+15&amp;J417</f>
        <v>26</v>
      </c>
      <c r="B417" t="str">
        <f>COUNTIF($I$8:I417,I417)&amp;I417</f>
        <v>16</v>
      </c>
    </row>
    <row r="418" spans="1:2">
      <c r="A418" t="str">
        <f>COUNTIF($J$8:J418,J418)+15&amp;J418</f>
        <v>26</v>
      </c>
      <c r="B418" t="str">
        <f>COUNTIF($I$8:I418,I418)&amp;I418</f>
        <v>16</v>
      </c>
    </row>
    <row r="419" spans="1:2">
      <c r="A419" t="str">
        <f>COUNTIF($J$8:J419,J419)+15&amp;J419</f>
        <v>26</v>
      </c>
      <c r="B419" t="str">
        <f>COUNTIF($I$8:I419,I419)&amp;I419</f>
        <v>16</v>
      </c>
    </row>
    <row r="420" spans="1:2">
      <c r="A420" t="str">
        <f>COUNTIF($J$8:J420,J420)+15&amp;J420</f>
        <v>26</v>
      </c>
      <c r="B420" t="str">
        <f>COUNTIF($I$8:I420,I420)&amp;I420</f>
        <v>16</v>
      </c>
    </row>
    <row r="421" spans="1:2">
      <c r="A421" t="str">
        <f>COUNTIF($J$8:J421,J421)+15&amp;J421</f>
        <v>26</v>
      </c>
      <c r="B421" t="str">
        <f>COUNTIF($I$8:I421,I421)&amp;I421</f>
        <v>16</v>
      </c>
    </row>
    <row r="422" spans="1:2">
      <c r="A422" t="str">
        <f>COUNTIF($J$8:J422,J422)+15&amp;J422</f>
        <v>26</v>
      </c>
      <c r="B422" t="str">
        <f>COUNTIF($I$8:I422,I422)&amp;I422</f>
        <v>16</v>
      </c>
    </row>
    <row r="423" spans="1:2">
      <c r="A423" t="str">
        <f>COUNTIF($J$8:J423,J423)+15&amp;J423</f>
        <v>26</v>
      </c>
      <c r="B423" t="str">
        <f>COUNTIF($I$8:I423,I423)&amp;I423</f>
        <v>16</v>
      </c>
    </row>
    <row r="424" spans="1:2">
      <c r="A424" t="str">
        <f>COUNTIF($J$8:J424,J424)+15&amp;J424</f>
        <v>26</v>
      </c>
      <c r="B424" t="str">
        <f>COUNTIF($I$8:I424,I424)&amp;I424</f>
        <v>16</v>
      </c>
    </row>
    <row r="425" spans="1:2">
      <c r="A425" t="str">
        <f>COUNTIF($J$8:J425,J425)+15&amp;J425</f>
        <v>26</v>
      </c>
      <c r="B425" t="str">
        <f>COUNTIF($I$8:I425,I425)&amp;I425</f>
        <v>16</v>
      </c>
    </row>
    <row r="426" spans="1:2">
      <c r="A426" t="str">
        <f>COUNTIF($J$8:J426,J426)+15&amp;J426</f>
        <v>26</v>
      </c>
      <c r="B426" t="str">
        <f>COUNTIF($I$8:I426,I426)&amp;I426</f>
        <v>16</v>
      </c>
    </row>
    <row r="427" spans="1:2">
      <c r="A427" t="str">
        <f>COUNTIF($J$8:J427,J427)+15&amp;J427</f>
        <v>26</v>
      </c>
      <c r="B427" t="str">
        <f>COUNTIF($I$8:I427,I427)&amp;I427</f>
        <v>16</v>
      </c>
    </row>
    <row r="428" spans="1:2">
      <c r="A428" t="str">
        <f>COUNTIF($J$8:J428,J428)+15&amp;J428</f>
        <v>26</v>
      </c>
      <c r="B428" t="str">
        <f>COUNTIF($I$8:I428,I428)&amp;I428</f>
        <v>16</v>
      </c>
    </row>
    <row r="429" spans="1:2">
      <c r="A429" t="str">
        <f>COUNTIF($J$8:J429,J429)+15&amp;J429</f>
        <v>26</v>
      </c>
      <c r="B429" t="str">
        <f>COUNTIF($I$8:I429,I429)&amp;I429</f>
        <v>16</v>
      </c>
    </row>
    <row r="430" spans="1:2">
      <c r="A430" t="str">
        <f>COUNTIF($J$8:J430,J430)+15&amp;J430</f>
        <v>26</v>
      </c>
      <c r="B430" t="str">
        <f>COUNTIF($I$8:I430,I430)&amp;I430</f>
        <v>16</v>
      </c>
    </row>
    <row r="431" spans="1:2">
      <c r="A431" t="str">
        <f>COUNTIF($J$8:J431,J431)+15&amp;J431</f>
        <v>26</v>
      </c>
      <c r="B431" t="str">
        <f>COUNTIF($I$8:I431,I431)&amp;I431</f>
        <v>16</v>
      </c>
    </row>
    <row r="432" spans="1:2">
      <c r="A432" t="str">
        <f>COUNTIF($J$8:J432,J432)+15&amp;J432</f>
        <v>26</v>
      </c>
      <c r="B432" t="str">
        <f>COUNTIF($I$8:I432,I432)&amp;I432</f>
        <v>16</v>
      </c>
    </row>
    <row r="433" spans="1:2">
      <c r="A433" t="str">
        <f>COUNTIF($J$8:J433,J433)+15&amp;J433</f>
        <v>26</v>
      </c>
      <c r="B433" t="str">
        <f>COUNTIF($I$8:I433,I433)&amp;I433</f>
        <v>16</v>
      </c>
    </row>
    <row r="434" spans="1:2">
      <c r="A434" t="str">
        <f>COUNTIF($J$8:J434,J434)+15&amp;J434</f>
        <v>26</v>
      </c>
      <c r="B434" t="str">
        <f>COUNTIF($I$8:I434,I434)&amp;I434</f>
        <v>16</v>
      </c>
    </row>
    <row r="435" spans="1:2">
      <c r="A435" t="str">
        <f>COUNTIF($J$8:J435,J435)+15&amp;J435</f>
        <v>26</v>
      </c>
      <c r="B435" t="str">
        <f>COUNTIF($I$8:I435,I435)&amp;I435</f>
        <v>16</v>
      </c>
    </row>
    <row r="436" spans="1:2">
      <c r="A436" t="str">
        <f>COUNTIF($J$8:J436,J436)+15&amp;J436</f>
        <v>26</v>
      </c>
      <c r="B436" t="str">
        <f>COUNTIF($I$8:I436,I436)&amp;I436</f>
        <v>16</v>
      </c>
    </row>
    <row r="437" spans="1:2">
      <c r="A437" t="str">
        <f>COUNTIF($J$8:J437,J437)+15&amp;J437</f>
        <v>26</v>
      </c>
      <c r="B437" t="str">
        <f>COUNTIF($I$8:I437,I437)&amp;I437</f>
        <v>16</v>
      </c>
    </row>
    <row r="438" spans="1:2">
      <c r="A438" t="str">
        <f>COUNTIF($J$8:J438,J438)+15&amp;J438</f>
        <v>26</v>
      </c>
      <c r="B438" t="str">
        <f>COUNTIF($I$8:I438,I438)&amp;I438</f>
        <v>16</v>
      </c>
    </row>
    <row r="439" spans="1:2">
      <c r="A439" t="str">
        <f>COUNTIF($J$8:J439,J439)+15&amp;J439</f>
        <v>26</v>
      </c>
      <c r="B439" t="str">
        <f>COUNTIF($I$8:I439,I439)&amp;I439</f>
        <v>16</v>
      </c>
    </row>
    <row r="440" spans="1:2">
      <c r="A440" t="str">
        <f>COUNTIF($J$8:J440,J440)+15&amp;J440</f>
        <v>26</v>
      </c>
      <c r="B440" t="str">
        <f>COUNTIF($I$8:I440,I440)&amp;I440</f>
        <v>16</v>
      </c>
    </row>
    <row r="441" spans="1:2">
      <c r="A441" t="str">
        <f>COUNTIF($J$8:J441,J441)+15&amp;J441</f>
        <v>26</v>
      </c>
      <c r="B441" t="str">
        <f>COUNTIF($I$8:I441,I441)&amp;I441</f>
        <v>16</v>
      </c>
    </row>
    <row r="442" spans="1:2">
      <c r="A442" t="str">
        <f>COUNTIF($J$8:J442,J442)+15&amp;J442</f>
        <v>26</v>
      </c>
      <c r="B442" t="str">
        <f>COUNTIF($I$8:I442,I442)&amp;I442</f>
        <v>16</v>
      </c>
    </row>
    <row r="443" spans="1:2">
      <c r="A443" t="str">
        <f>COUNTIF($J$8:J443,J443)+15&amp;J443</f>
        <v>26</v>
      </c>
      <c r="B443" t="str">
        <f>COUNTIF($I$8:I443,I443)&amp;I443</f>
        <v>16</v>
      </c>
    </row>
    <row r="444" spans="1:2">
      <c r="A444" t="str">
        <f>COUNTIF($J$8:J444,J444)+15&amp;J444</f>
        <v>26</v>
      </c>
      <c r="B444" t="str">
        <f>COUNTIF($I$8:I444,I444)&amp;I444</f>
        <v>16</v>
      </c>
    </row>
    <row r="445" spans="1:2">
      <c r="A445" t="str">
        <f>COUNTIF($J$8:J445,J445)+15&amp;J445</f>
        <v>26</v>
      </c>
      <c r="B445" t="str">
        <f>COUNTIF($I$8:I445,I445)&amp;I445</f>
        <v>16</v>
      </c>
    </row>
    <row r="446" spans="1:2">
      <c r="A446" t="str">
        <f>COUNTIF($J$8:J446,J446)+15&amp;J446</f>
        <v>26</v>
      </c>
      <c r="B446" t="str">
        <f>COUNTIF($I$8:I446,I446)&amp;I446</f>
        <v>16</v>
      </c>
    </row>
    <row r="447" spans="1:2">
      <c r="A447" t="str">
        <f>COUNTIF($J$8:J447,J447)+15&amp;J447</f>
        <v>26</v>
      </c>
      <c r="B447" t="str">
        <f>COUNTIF($I$8:I447,I447)&amp;I447</f>
        <v>16</v>
      </c>
    </row>
    <row r="448" spans="1:2">
      <c r="A448" t="str">
        <f>COUNTIF($J$8:J448,J448)+15&amp;J448</f>
        <v>26</v>
      </c>
      <c r="B448" t="str">
        <f>COUNTIF($I$8:I448,I448)&amp;I448</f>
        <v>16</v>
      </c>
    </row>
    <row r="449" spans="1:2">
      <c r="A449" t="str">
        <f>COUNTIF($J$8:J449,J449)+15&amp;J449</f>
        <v>26</v>
      </c>
      <c r="B449" t="str">
        <f>COUNTIF($I$8:I449,I449)&amp;I449</f>
        <v>16</v>
      </c>
    </row>
    <row r="450" spans="1:2">
      <c r="A450" t="str">
        <f>COUNTIF($J$8:J450,J450)+15&amp;J450</f>
        <v>26</v>
      </c>
      <c r="B450" t="str">
        <f>COUNTIF($I$8:I450,I450)&amp;I450</f>
        <v>16</v>
      </c>
    </row>
    <row r="451" spans="1:2">
      <c r="A451" t="str">
        <f>COUNTIF($J$8:J451,J451)+15&amp;J451</f>
        <v>26</v>
      </c>
      <c r="B451" t="str">
        <f>COUNTIF($I$8:I451,I451)&amp;I451</f>
        <v>16</v>
      </c>
    </row>
    <row r="452" spans="1:2">
      <c r="A452" t="str">
        <f>COUNTIF($J$8:J452,J452)+15&amp;J452</f>
        <v>26</v>
      </c>
      <c r="B452" t="str">
        <f>COUNTIF($I$8:I452,I452)&amp;I452</f>
        <v>16</v>
      </c>
    </row>
    <row r="453" spans="1:2">
      <c r="A453" t="str">
        <f>COUNTIF($J$8:J453,J453)+15&amp;J453</f>
        <v>26</v>
      </c>
      <c r="B453" t="str">
        <f>COUNTIF($I$8:I453,I453)&amp;I453</f>
        <v>16</v>
      </c>
    </row>
    <row r="454" spans="1:2">
      <c r="A454" t="str">
        <f>COUNTIF($J$8:J454,J454)+15&amp;J454</f>
        <v>26</v>
      </c>
      <c r="B454" t="str">
        <f>COUNTIF($I$8:I454,I454)&amp;I454</f>
        <v>16</v>
      </c>
    </row>
    <row r="455" spans="1:2">
      <c r="A455" t="str">
        <f>COUNTIF($J$8:J455,J455)+15&amp;J455</f>
        <v>26</v>
      </c>
      <c r="B455" t="str">
        <f>COUNTIF($I$8:I455,I455)&amp;I455</f>
        <v>16</v>
      </c>
    </row>
    <row r="456" spans="1:2">
      <c r="A456" t="str">
        <f>COUNTIF($J$8:J456,J456)+15&amp;J456</f>
        <v>26</v>
      </c>
      <c r="B456" t="str">
        <f>COUNTIF($I$8:I456,I456)&amp;I456</f>
        <v>16</v>
      </c>
    </row>
    <row r="457" spans="1:2">
      <c r="A457" t="str">
        <f>COUNTIF($J$8:J457,J457)+15&amp;J457</f>
        <v>26</v>
      </c>
      <c r="B457" t="str">
        <f>COUNTIF($I$8:I457,I457)&amp;I457</f>
        <v>16</v>
      </c>
    </row>
    <row r="458" spans="1:2">
      <c r="A458" t="str">
        <f>COUNTIF($J$8:J458,J458)+15&amp;J458</f>
        <v>26</v>
      </c>
      <c r="B458" t="str">
        <f>COUNTIF($I$8:I458,I458)&amp;I458</f>
        <v>16</v>
      </c>
    </row>
    <row r="459" spans="1:2">
      <c r="A459" t="str">
        <f>COUNTIF($J$8:J459,J459)+15&amp;J459</f>
        <v>26</v>
      </c>
      <c r="B459" t="str">
        <f>COUNTIF($I$8:I459,I459)&amp;I459</f>
        <v>16</v>
      </c>
    </row>
    <row r="460" spans="1:2">
      <c r="A460" t="str">
        <f>COUNTIF($J$8:J460,J460)+15&amp;J460</f>
        <v>26</v>
      </c>
      <c r="B460" t="str">
        <f>COUNTIF($I$8:I460,I460)&amp;I460</f>
        <v>16</v>
      </c>
    </row>
    <row r="461" spans="1:2">
      <c r="A461" t="str">
        <f>COUNTIF($J$8:J461,J461)+15&amp;J461</f>
        <v>26</v>
      </c>
      <c r="B461" t="str">
        <f>COUNTIF($I$8:I461,I461)&amp;I461</f>
        <v>16</v>
      </c>
    </row>
    <row r="462" spans="1:2">
      <c r="A462" t="str">
        <f>COUNTIF($J$8:J462,J462)+15&amp;J462</f>
        <v>26</v>
      </c>
      <c r="B462" t="str">
        <f>COUNTIF($I$8:I462,I462)&amp;I462</f>
        <v>16</v>
      </c>
    </row>
    <row r="463" spans="1:2">
      <c r="A463" t="str">
        <f>COUNTIF($J$8:J463,J463)+15&amp;J463</f>
        <v>26</v>
      </c>
      <c r="B463" t="str">
        <f>COUNTIF($I$8:I463,I463)&amp;I463</f>
        <v>16</v>
      </c>
    </row>
    <row r="464" spans="1:2">
      <c r="A464" t="str">
        <f>COUNTIF($J$8:J464,J464)+15&amp;J464</f>
        <v>26</v>
      </c>
      <c r="B464" t="str">
        <f>COUNTIF($I$8:I464,I464)&amp;I464</f>
        <v>16</v>
      </c>
    </row>
    <row r="465" spans="1:2">
      <c r="A465" t="str">
        <f>COUNTIF($J$8:J465,J465)+15&amp;J465</f>
        <v>26</v>
      </c>
      <c r="B465" t="str">
        <f>COUNTIF($I$8:I465,I465)&amp;I465</f>
        <v>16</v>
      </c>
    </row>
    <row r="466" spans="1:2">
      <c r="A466" t="str">
        <f>COUNTIF($J$8:J466,J466)+15&amp;J466</f>
        <v>26</v>
      </c>
      <c r="B466" t="str">
        <f>COUNTIF($I$8:I466,I466)&amp;I466</f>
        <v>16</v>
      </c>
    </row>
    <row r="467" spans="1:2">
      <c r="A467" t="str">
        <f>COUNTIF($J$8:J467,J467)+15&amp;J467</f>
        <v>26</v>
      </c>
      <c r="B467" t="str">
        <f>COUNTIF($I$8:I467,I467)&amp;I467</f>
        <v>16</v>
      </c>
    </row>
    <row r="468" spans="1:2">
      <c r="A468" t="str">
        <f>COUNTIF($J$8:J468,J468)+15&amp;J468</f>
        <v>26</v>
      </c>
      <c r="B468" t="str">
        <f>COUNTIF($I$8:I468,I468)&amp;I468</f>
        <v>16</v>
      </c>
    </row>
    <row r="469" spans="1:2">
      <c r="A469" t="str">
        <f>COUNTIF($J$8:J469,J469)+15&amp;J469</f>
        <v>26</v>
      </c>
      <c r="B469" t="str">
        <f>COUNTIF($I$8:I469,I469)&amp;I469</f>
        <v>16</v>
      </c>
    </row>
    <row r="470" spans="1:2">
      <c r="A470" t="str">
        <f>COUNTIF($J$8:J470,J470)+15&amp;J470</f>
        <v>26</v>
      </c>
      <c r="B470" t="str">
        <f>COUNTIF($I$8:I470,I470)&amp;I470</f>
        <v>16</v>
      </c>
    </row>
    <row r="471" spans="1:2">
      <c r="A471" t="str">
        <f>COUNTIF($J$8:J471,J471)+15&amp;J471</f>
        <v>26</v>
      </c>
      <c r="B471" t="str">
        <f>COUNTIF($I$8:I471,I471)&amp;I471</f>
        <v>16</v>
      </c>
    </row>
    <row r="472" spans="1:2">
      <c r="A472" t="str">
        <f>COUNTIF($J$8:J472,J472)+15&amp;J472</f>
        <v>26</v>
      </c>
      <c r="B472" t="str">
        <f>COUNTIF($I$8:I472,I472)&amp;I472</f>
        <v>16</v>
      </c>
    </row>
    <row r="473" spans="1:2">
      <c r="A473" t="str">
        <f>COUNTIF($J$8:J473,J473)+15&amp;J473</f>
        <v>26</v>
      </c>
      <c r="B473" t="str">
        <f>COUNTIF($I$8:I473,I473)&amp;I473</f>
        <v>16</v>
      </c>
    </row>
    <row r="474" spans="1:2">
      <c r="A474" t="str">
        <f>COUNTIF($J$8:J474,J474)+15&amp;J474</f>
        <v>26</v>
      </c>
      <c r="B474" t="str">
        <f>COUNTIF($I$8:I474,I474)&amp;I474</f>
        <v>16</v>
      </c>
    </row>
    <row r="475" spans="1:2">
      <c r="A475" t="str">
        <f>COUNTIF($J$8:J475,J475)+15&amp;J475</f>
        <v>26</v>
      </c>
      <c r="B475" t="str">
        <f>COUNTIF($I$8:I475,I475)&amp;I475</f>
        <v>16</v>
      </c>
    </row>
    <row r="476" spans="1:2">
      <c r="A476" t="str">
        <f>COUNTIF($J$8:J476,J476)+15&amp;J476</f>
        <v>26</v>
      </c>
      <c r="B476" t="str">
        <f>COUNTIF($I$8:I476,I476)&amp;I476</f>
        <v>16</v>
      </c>
    </row>
    <row r="477" spans="1:2">
      <c r="A477" t="str">
        <f>COUNTIF($J$8:J477,J477)+15&amp;J477</f>
        <v>26</v>
      </c>
      <c r="B477" t="str">
        <f>COUNTIF($I$8:I477,I477)&amp;I477</f>
        <v>16</v>
      </c>
    </row>
    <row r="478" spans="1:2">
      <c r="A478" t="str">
        <f>COUNTIF($J$8:J478,J478)+15&amp;J478</f>
        <v>26</v>
      </c>
      <c r="B478" t="str">
        <f>COUNTIF($I$8:I478,I478)&amp;I478</f>
        <v>16</v>
      </c>
    </row>
    <row r="479" spans="1:2">
      <c r="A479" t="str">
        <f>COUNTIF($J$8:J479,J479)+15&amp;J479</f>
        <v>26</v>
      </c>
      <c r="B479" t="str">
        <f>COUNTIF($I$8:I479,I479)&amp;I479</f>
        <v>16</v>
      </c>
    </row>
    <row r="480" spans="1:2">
      <c r="A480" t="str">
        <f>COUNTIF($J$8:J480,J480)+15&amp;J480</f>
        <v>26</v>
      </c>
      <c r="B480" t="str">
        <f>COUNTIF($I$8:I480,I480)&amp;I480</f>
        <v>16</v>
      </c>
    </row>
    <row r="481" spans="1:2">
      <c r="A481" t="str">
        <f>COUNTIF($J$8:J481,J481)+15&amp;J481</f>
        <v>26</v>
      </c>
      <c r="B481" t="str">
        <f>COUNTIF($I$8:I481,I481)&amp;I481</f>
        <v>16</v>
      </c>
    </row>
    <row r="482" spans="1:2">
      <c r="A482" t="str">
        <f>COUNTIF($J$8:J482,J482)+15&amp;J482</f>
        <v>26</v>
      </c>
      <c r="B482" t="str">
        <f>COUNTIF($I$8:I482,I482)&amp;I482</f>
        <v>16</v>
      </c>
    </row>
    <row r="483" spans="1:2">
      <c r="A483" t="str">
        <f>COUNTIF($J$8:J483,J483)+15&amp;J483</f>
        <v>26</v>
      </c>
      <c r="B483" t="str">
        <f>COUNTIF($I$8:I483,I483)&amp;I483</f>
        <v>16</v>
      </c>
    </row>
    <row r="484" spans="1:2">
      <c r="A484" t="str">
        <f>COUNTIF($J$8:J484,J484)+15&amp;J484</f>
        <v>26</v>
      </c>
      <c r="B484" t="str">
        <f>COUNTIF($I$8:I484,I484)&amp;I484</f>
        <v>16</v>
      </c>
    </row>
    <row r="485" spans="1:2">
      <c r="A485" t="str">
        <f>COUNTIF($J$8:J485,J485)+15&amp;J485</f>
        <v>26</v>
      </c>
      <c r="B485" t="str">
        <f>COUNTIF($I$8:I485,I485)&amp;I485</f>
        <v>16</v>
      </c>
    </row>
    <row r="486" spans="1:2">
      <c r="A486" t="str">
        <f>COUNTIF($J$8:J486,J486)+15&amp;J486</f>
        <v>26</v>
      </c>
      <c r="B486" t="str">
        <f>COUNTIF($I$8:I486,I486)&amp;I486</f>
        <v>16</v>
      </c>
    </row>
    <row r="487" spans="1:2">
      <c r="A487" t="str">
        <f>COUNTIF($J$8:J487,J487)+15&amp;J487</f>
        <v>26</v>
      </c>
      <c r="B487" t="str">
        <f>COUNTIF($I$8:I487,I487)&amp;I487</f>
        <v>16</v>
      </c>
    </row>
    <row r="488" spans="1:2">
      <c r="A488" t="str">
        <f>COUNTIF($J$8:J488,J488)+15&amp;J488</f>
        <v>26</v>
      </c>
      <c r="B488" t="str">
        <f>COUNTIF($I$8:I488,I488)&amp;I488</f>
        <v>16</v>
      </c>
    </row>
    <row r="489" spans="1:2">
      <c r="A489" t="str">
        <f>COUNTIF($J$8:J489,J489)+15&amp;J489</f>
        <v>26</v>
      </c>
      <c r="B489" t="str">
        <f>COUNTIF($I$8:I489,I489)&amp;I489</f>
        <v>16</v>
      </c>
    </row>
    <row r="490" spans="1:2">
      <c r="A490" t="str">
        <f>COUNTIF($J$8:J490,J490)+15&amp;J490</f>
        <v>26</v>
      </c>
      <c r="B490" t="str">
        <f>COUNTIF($I$8:I490,I490)&amp;I490</f>
        <v>16</v>
      </c>
    </row>
    <row r="491" spans="1:2">
      <c r="A491" t="str">
        <f>COUNTIF($J$8:J491,J491)+15&amp;J491</f>
        <v>26</v>
      </c>
      <c r="B491" t="str">
        <f>COUNTIF($I$8:I491,I491)&amp;I491</f>
        <v>16</v>
      </c>
    </row>
    <row r="492" spans="1:2">
      <c r="A492" t="str">
        <f>COUNTIF($J$8:J492,J492)+15&amp;J492</f>
        <v>26</v>
      </c>
      <c r="B492" t="str">
        <f>COUNTIF($I$8:I492,I492)&amp;I492</f>
        <v>16</v>
      </c>
    </row>
    <row r="493" spans="1:2">
      <c r="A493" t="str">
        <f>COUNTIF($J$8:J493,J493)+15&amp;J493</f>
        <v>26</v>
      </c>
      <c r="B493" t="str">
        <f>COUNTIF($I$8:I493,I493)&amp;I493</f>
        <v>16</v>
      </c>
    </row>
    <row r="494" spans="1:2">
      <c r="A494" t="str">
        <f>COUNTIF($J$8:J494,J494)+15&amp;J494</f>
        <v>26</v>
      </c>
      <c r="B494" t="str">
        <f>COUNTIF($I$8:I494,I494)&amp;I494</f>
        <v>16</v>
      </c>
    </row>
    <row r="495" spans="1:2">
      <c r="A495" t="str">
        <f>COUNTIF($J$8:J495,J495)+15&amp;J495</f>
        <v>26</v>
      </c>
      <c r="B495" t="str">
        <f>COUNTIF($I$8:I495,I495)&amp;I495</f>
        <v>16</v>
      </c>
    </row>
    <row r="496" spans="1:2">
      <c r="A496" t="str">
        <f>COUNTIF($J$8:J496,J496)+15&amp;J496</f>
        <v>26</v>
      </c>
      <c r="B496" t="str">
        <f>COUNTIF($I$8:I496,I496)&amp;I496</f>
        <v>16</v>
      </c>
    </row>
    <row r="497" spans="1:2">
      <c r="A497" t="str">
        <f>COUNTIF($J$8:J497,J497)+10&amp;J497</f>
        <v>21</v>
      </c>
      <c r="B497" t="str">
        <f>COUNTIF($I$8:I497,I497)&amp;I497</f>
        <v>16</v>
      </c>
    </row>
    <row r="498" spans="1:2">
      <c r="A498" t="str">
        <f>COUNTIF($J$8:J498,J498)+10&amp;J498</f>
        <v>21</v>
      </c>
      <c r="B498" t="str">
        <f>COUNTIF($I$8:I498,I498)&amp;I498</f>
        <v>16</v>
      </c>
    </row>
    <row r="499" spans="1:2">
      <c r="A499" t="str">
        <f>COUNTIF($J$8:J499,J499)+10&amp;J499</f>
        <v>21</v>
      </c>
      <c r="B499" t="str">
        <f>COUNTIF($I$8:I499,I499)&amp;I499</f>
        <v>16</v>
      </c>
    </row>
    <row r="500" spans="1:2">
      <c r="A500" t="str">
        <f>COUNTIF($J$8:J500,J500)+10&amp;J500</f>
        <v>21</v>
      </c>
      <c r="B500" t="str">
        <f>COUNTIF($I$8:I500,I500)&amp;I500</f>
        <v>16</v>
      </c>
    </row>
    <row r="501" spans="1:2">
      <c r="A501" t="str">
        <f>COUNTIF($J$8:J501,J501)+10&amp;J501</f>
        <v>21</v>
      </c>
      <c r="B501" t="str">
        <f>COUNTIF($I$8:I501,I501)&amp;I501</f>
        <v>16</v>
      </c>
    </row>
    <row r="502" spans="1:2">
      <c r="A502" t="str">
        <f>COUNTIF($J$8:J502,J502)+10&amp;J502</f>
        <v>21</v>
      </c>
      <c r="B502" t="str">
        <f>COUNTIF($I$8:I502,I502)&amp;I502</f>
        <v>16</v>
      </c>
    </row>
    <row r="503" spans="1:2">
      <c r="A503" t="str">
        <f>COUNTIF($J$8:J503,J503)+10&amp;J503</f>
        <v>21</v>
      </c>
      <c r="B503" t="str">
        <f>COUNTIF($I$8:I503,I503)&amp;I503</f>
        <v>16</v>
      </c>
    </row>
    <row r="504" spans="1:2">
      <c r="A504" t="str">
        <f>COUNTIF($J$8:J504,J504)+10&amp;J504</f>
        <v>21</v>
      </c>
      <c r="B504" t="str">
        <f>COUNTIF($I$8:I504,I504)&amp;I504</f>
        <v>16</v>
      </c>
    </row>
    <row r="505" spans="1:2">
      <c r="A505" t="str">
        <f>COUNTIF($J$8:J505,J505)+10&amp;J505</f>
        <v>21</v>
      </c>
      <c r="B505" t="str">
        <f>COUNTIF($I$8:I505,I505)&amp;I505</f>
        <v>16</v>
      </c>
    </row>
    <row r="506" spans="1:2">
      <c r="A506" t="str">
        <f>COUNTIF($J$8:J506,J506)+10&amp;J506</f>
        <v>21</v>
      </c>
      <c r="B506" t="str">
        <f>COUNTIF($I$8:I506,I506)&amp;I506</f>
        <v>16</v>
      </c>
    </row>
    <row r="507" spans="1:2">
      <c r="A507" t="str">
        <f>COUNTIF($J$8:J507,J507)+10&amp;J507</f>
        <v>21</v>
      </c>
      <c r="B507" t="str">
        <f>COUNTIF($I$8:I507,I507)&amp;I507</f>
        <v>16</v>
      </c>
    </row>
    <row r="508" spans="1:2">
      <c r="A508" t="str">
        <f>COUNTIF($J$8:J508,J508)+10&amp;J508</f>
        <v>21</v>
      </c>
      <c r="B508" t="str">
        <f>COUNTIF($I$8:I508,I508)&amp;I508</f>
        <v>16</v>
      </c>
    </row>
    <row r="509" spans="1:2">
      <c r="A509" t="str">
        <f>COUNTIF($J$8:J509,J509)+10&amp;J509</f>
        <v>21</v>
      </c>
      <c r="B509" t="str">
        <f>COUNTIF($I$8:I509,I509)&amp;I509</f>
        <v>16</v>
      </c>
    </row>
    <row r="510" spans="1:2">
      <c r="A510" t="str">
        <f>COUNTIF($J$8:J510,J510)+10&amp;J510</f>
        <v>21</v>
      </c>
      <c r="B510" t="str">
        <f>COUNTIF($I$8:I510,I510)&amp;I510</f>
        <v>16</v>
      </c>
    </row>
    <row r="511" spans="1:2">
      <c r="A511" t="str">
        <f>COUNTIF($J$8:J511,J511)+10&amp;J511</f>
        <v>21</v>
      </c>
      <c r="B511" t="str">
        <f>COUNTIF($I$8:I511,I511)&amp;I511</f>
        <v>16</v>
      </c>
    </row>
    <row r="512" spans="1:2">
      <c r="A512" t="str">
        <f>COUNTIF($J$8:J512,J512)+10&amp;J512</f>
        <v>21</v>
      </c>
      <c r="B512" t="str">
        <f>COUNTIF($I$8:I512,I512)&amp;I512</f>
        <v>16</v>
      </c>
    </row>
    <row r="513" spans="1:2">
      <c r="A513" t="str">
        <f>COUNTIF($J$8:J513,J513)+10&amp;J513</f>
        <v>21</v>
      </c>
      <c r="B513" t="str">
        <f>COUNTIF($I$8:I513,I513)&amp;I513</f>
        <v>16</v>
      </c>
    </row>
    <row r="514" spans="1:2">
      <c r="A514" t="str">
        <f>COUNTIF($J$8:J514,J514)+10&amp;J514</f>
        <v>21</v>
      </c>
      <c r="B514" t="str">
        <f>COUNTIF($I$8:I514,I514)&amp;I514</f>
        <v>16</v>
      </c>
    </row>
    <row r="515" spans="1:2">
      <c r="A515" t="str">
        <f>COUNTIF($J$8:J515,J515)+10&amp;J515</f>
        <v>21</v>
      </c>
      <c r="B515" t="str">
        <f>COUNTIF($I$8:I515,I515)&amp;I515</f>
        <v>16</v>
      </c>
    </row>
    <row r="516" spans="1:2">
      <c r="A516" t="str">
        <f>COUNTIF($J$8:J516,J516)+10&amp;J516</f>
        <v>21</v>
      </c>
      <c r="B516" t="str">
        <f>COUNTIF($I$8:I516,I516)&amp;I516</f>
        <v>16</v>
      </c>
    </row>
    <row r="517" spans="1:2">
      <c r="A517" t="str">
        <f>COUNTIF($J$8:J517,J517)+10&amp;J517</f>
        <v>21</v>
      </c>
      <c r="B517" t="str">
        <f>COUNTIF($I$8:I517,I517)&amp;I517</f>
        <v>16</v>
      </c>
    </row>
    <row r="518" spans="1:2">
      <c r="A518" t="str">
        <f>COUNTIF($J$8:J518,J518)+10&amp;J518</f>
        <v>21</v>
      </c>
      <c r="B518" t="str">
        <f>COUNTIF($I$8:I518,I518)&amp;I518</f>
        <v>16</v>
      </c>
    </row>
    <row r="519" spans="1:2">
      <c r="A519" t="str">
        <f>COUNTIF($J$8:J519,J519)+10&amp;J519</f>
        <v>21</v>
      </c>
      <c r="B519" t="str">
        <f>COUNTIF($I$8:I519,I519)&amp;I519</f>
        <v>16</v>
      </c>
    </row>
    <row r="520" spans="1:2">
      <c r="A520" t="str">
        <f>COUNTIF($J$8:J520,J520)+10&amp;J520</f>
        <v>21</v>
      </c>
      <c r="B520" t="str">
        <f>COUNTIF($I$8:I520,I520)&amp;I520</f>
        <v>16</v>
      </c>
    </row>
    <row r="521" spans="1:2">
      <c r="A521" t="str">
        <f>COUNTIF($J$8:J521,J521)+10&amp;J521</f>
        <v>21</v>
      </c>
      <c r="B521" t="str">
        <f>COUNTIF($I$8:I521,I521)&amp;I521</f>
        <v>16</v>
      </c>
    </row>
    <row r="522" spans="1:2">
      <c r="A522" t="str">
        <f>COUNTIF($J$8:J522,J522)+10&amp;J522</f>
        <v>21</v>
      </c>
      <c r="B522" t="str">
        <f>COUNTIF($I$8:I522,I522)&amp;I522</f>
        <v>16</v>
      </c>
    </row>
    <row r="523" spans="1:2">
      <c r="A523" t="str">
        <f>COUNTIF($J$8:J523,J523)+10&amp;J523</f>
        <v>21</v>
      </c>
      <c r="B523" t="str">
        <f>COUNTIF($I$8:I523,I523)&amp;I523</f>
        <v>16</v>
      </c>
    </row>
    <row r="524" spans="1:2">
      <c r="A524" t="str">
        <f>COUNTIF($J$8:J524,J524)+10&amp;J524</f>
        <v>21</v>
      </c>
      <c r="B524" t="str">
        <f>COUNTIF($I$8:I524,I524)&amp;I524</f>
        <v>16</v>
      </c>
    </row>
    <row r="525" spans="1:2">
      <c r="A525" t="str">
        <f>COUNTIF($J$8:J525,J525)+10&amp;J525</f>
        <v>21</v>
      </c>
      <c r="B525" t="str">
        <f>COUNTIF($I$8:I525,I525)&amp;I525</f>
        <v>16</v>
      </c>
    </row>
    <row r="526" spans="1:2">
      <c r="A526" t="str">
        <f>COUNTIF($J$8:J526,J526)+10&amp;J526</f>
        <v>21</v>
      </c>
      <c r="B526" t="str">
        <f>COUNTIF($I$8:I526,I526)&amp;I526</f>
        <v>16</v>
      </c>
    </row>
    <row r="527" spans="1:2">
      <c r="A527" t="str">
        <f>COUNTIF($J$8:J527,J527)+10&amp;J527</f>
        <v>21</v>
      </c>
      <c r="B527" t="str">
        <f>COUNTIF($I$8:I527,I527)&amp;I527</f>
        <v>16</v>
      </c>
    </row>
    <row r="528" spans="1:2">
      <c r="A528" t="str">
        <f>COUNTIF($J$8:J528,J528)+10&amp;J528</f>
        <v>21</v>
      </c>
      <c r="B528" t="str">
        <f>COUNTIF($I$8:I528,I528)&amp;I528</f>
        <v>16</v>
      </c>
    </row>
    <row r="529" spans="1:2">
      <c r="A529" t="str">
        <f>COUNTIF($J$8:J529,J529)+10&amp;J529</f>
        <v>21</v>
      </c>
      <c r="B529" t="str">
        <f>COUNTIF($I$8:I529,I529)&amp;I529</f>
        <v>16</v>
      </c>
    </row>
    <row r="530" spans="1:2">
      <c r="A530" t="str">
        <f>COUNTIF($J$8:J530,J530)+10&amp;J530</f>
        <v>21</v>
      </c>
      <c r="B530" t="str">
        <f>COUNTIF($I$8:I530,I530)&amp;I530</f>
        <v>16</v>
      </c>
    </row>
    <row r="531" spans="1:2">
      <c r="A531" t="str">
        <f>COUNTIF($J$8:J531,J531)+10&amp;J531</f>
        <v>21</v>
      </c>
      <c r="B531" t="str">
        <f>COUNTIF($I$8:I531,I531)&amp;I531</f>
        <v>16</v>
      </c>
    </row>
    <row r="532" spans="1:2">
      <c r="A532" t="str">
        <f>COUNTIF($J$8:J532,J532)+10&amp;J532</f>
        <v>21</v>
      </c>
      <c r="B532" t="str">
        <f>COUNTIF($I$8:I532,I532)&amp;I532</f>
        <v>16</v>
      </c>
    </row>
    <row r="533" spans="1:2">
      <c r="A533" t="str">
        <f>COUNTIF($J$8:J533,J533)+10&amp;J533</f>
        <v>21</v>
      </c>
      <c r="B533" t="str">
        <f>COUNTIF($I$8:I533,I533)&amp;I533</f>
        <v>16</v>
      </c>
    </row>
    <row r="534" spans="1:2">
      <c r="A534" t="str">
        <f>COUNTIF($J$8:J534,J534)+10&amp;J534</f>
        <v>21</v>
      </c>
      <c r="B534" t="str">
        <f>COUNTIF($I$8:I534,I534)&amp;I534</f>
        <v>16</v>
      </c>
    </row>
    <row r="535" spans="1:2">
      <c r="A535" t="str">
        <f>COUNTIF($J$8:J535,J535)+10&amp;J535</f>
        <v>21</v>
      </c>
      <c r="B535" t="str">
        <f>COUNTIF($I$8:I535,I535)&amp;I535</f>
        <v>16</v>
      </c>
    </row>
    <row r="536" spans="1:2">
      <c r="A536" t="str">
        <f>COUNTIF($J$8:J536,J536)+10&amp;J536</f>
        <v>21</v>
      </c>
      <c r="B536" t="str">
        <f>COUNTIF($I$8:I536,I536)&amp;I536</f>
        <v>16</v>
      </c>
    </row>
    <row r="537" spans="1:2">
      <c r="A537" t="str">
        <f>COUNTIF($J$8:J537,J537)+10&amp;J537</f>
        <v>21</v>
      </c>
      <c r="B537" t="str">
        <f>COUNTIF($I$8:I537,I537)&amp;I537</f>
        <v>16</v>
      </c>
    </row>
    <row r="538" spans="1:2">
      <c r="A538" t="str">
        <f>COUNTIF($J$8:J538,J538)+10&amp;J538</f>
        <v>21</v>
      </c>
      <c r="B538" t="str">
        <f>COUNTIF($I$8:I538,I538)&amp;I538</f>
        <v>16</v>
      </c>
    </row>
    <row r="539" spans="1:2">
      <c r="A539" t="str">
        <f>COUNTIF($J$8:J539,J539)+10&amp;J539</f>
        <v>21</v>
      </c>
      <c r="B539" t="str">
        <f>COUNTIF($I$8:I539,I539)&amp;I539</f>
        <v>16</v>
      </c>
    </row>
    <row r="540" spans="1:2">
      <c r="A540" t="str">
        <f>COUNTIF($J$8:J540,J540)+10&amp;J540</f>
        <v>21</v>
      </c>
      <c r="B540" t="str">
        <f>COUNTIF($I$8:I540,I540)&amp;I540</f>
        <v>16</v>
      </c>
    </row>
    <row r="541" spans="1:2">
      <c r="A541" t="str">
        <f>COUNTIF($J$8:J541,J541)+10&amp;J541</f>
        <v>21</v>
      </c>
      <c r="B541" t="str">
        <f>COUNTIF($I$8:I541,I541)&amp;I541</f>
        <v>16</v>
      </c>
    </row>
    <row r="542" spans="1:2">
      <c r="A542" t="str">
        <f>COUNTIF($J$8:J542,J542)+10&amp;J542</f>
        <v>21</v>
      </c>
      <c r="B542" t="str">
        <f>COUNTIF($I$8:I542,I542)&amp;I542</f>
        <v>16</v>
      </c>
    </row>
    <row r="543" spans="1:2">
      <c r="A543" t="str">
        <f>COUNTIF($J$8:J543,J543)+10&amp;J543</f>
        <v>21</v>
      </c>
      <c r="B543" t="str">
        <f>COUNTIF($I$8:I543,I543)&amp;I543</f>
        <v>16</v>
      </c>
    </row>
    <row r="544" spans="1:2">
      <c r="A544" t="str">
        <f>COUNTIF($J$8:J544,J544)+10&amp;J544</f>
        <v>21</v>
      </c>
      <c r="B544" t="str">
        <f>COUNTIF($I$8:I544,I544)&amp;I544</f>
        <v>16</v>
      </c>
    </row>
    <row r="545" spans="1:2">
      <c r="A545" t="str">
        <f>COUNTIF($J$8:J545,J545)+10&amp;J545</f>
        <v>21</v>
      </c>
      <c r="B545" t="str">
        <f>COUNTIF($I$8:I545,I545)&amp;I545</f>
        <v>16</v>
      </c>
    </row>
    <row r="546" spans="1:2">
      <c r="A546" t="str">
        <f>COUNTIF($J$8:J546,J546)+10&amp;J546</f>
        <v>21</v>
      </c>
      <c r="B546" t="str">
        <f>COUNTIF($I$8:I546,I546)&amp;I546</f>
        <v>16</v>
      </c>
    </row>
    <row r="547" spans="1:2">
      <c r="A547" t="str">
        <f>COUNTIF($J$8:J547,J547)+10&amp;J547</f>
        <v>21</v>
      </c>
      <c r="B547" t="str">
        <f>COUNTIF($I$8:I547,I547)&amp;I547</f>
        <v>16</v>
      </c>
    </row>
    <row r="548" spans="1:2">
      <c r="A548" t="str">
        <f>COUNTIF($J$8:J548,J548)+10&amp;J548</f>
        <v>21</v>
      </c>
      <c r="B548" t="str">
        <f>COUNTIF($I$8:I548,I548)&amp;I548</f>
        <v>16</v>
      </c>
    </row>
    <row r="549" spans="1:2">
      <c r="A549" t="str">
        <f>COUNTIF($J$8:J549,J549)+10&amp;J549</f>
        <v>21</v>
      </c>
      <c r="B549" t="str">
        <f>COUNTIF($I$8:I549,I549)&amp;I549</f>
        <v>16</v>
      </c>
    </row>
    <row r="550" spans="1:2">
      <c r="A550" t="str">
        <f>COUNTIF($J$8:J550,J550)+10&amp;J550</f>
        <v>21</v>
      </c>
      <c r="B550" t="str">
        <f>COUNTIF($I$8:I550,I550)&amp;I550</f>
        <v>16</v>
      </c>
    </row>
    <row r="551" spans="1:2">
      <c r="A551" t="str">
        <f>COUNTIF($J$8:J551,J551)+10&amp;J551</f>
        <v>21</v>
      </c>
      <c r="B551" t="str">
        <f>COUNTIF($I$8:I551,I551)&amp;I551</f>
        <v>16</v>
      </c>
    </row>
    <row r="552" spans="1:2">
      <c r="A552" t="str">
        <f>COUNTIF($J$8:J552,J552)+10&amp;J552</f>
        <v>21</v>
      </c>
      <c r="B552" t="str">
        <f>COUNTIF($I$8:I552,I552)&amp;I552</f>
        <v>16</v>
      </c>
    </row>
    <row r="553" spans="1:2">
      <c r="A553" t="str">
        <f>COUNTIF($J$8:J553,J553)+10&amp;J553</f>
        <v>21</v>
      </c>
      <c r="B553" t="str">
        <f>COUNTIF($I$8:I553,I553)&amp;I553</f>
        <v>16</v>
      </c>
    </row>
    <row r="554" spans="1:2">
      <c r="A554" t="str">
        <f>COUNTIF($J$8:J554,J554)+10&amp;J554</f>
        <v>21</v>
      </c>
      <c r="B554" t="str">
        <f>COUNTIF($I$8:I554,I554)&amp;I554</f>
        <v>16</v>
      </c>
    </row>
    <row r="555" spans="1:2">
      <c r="A555" t="str">
        <f>COUNTIF($J$8:J555,J555)+10&amp;J555</f>
        <v>21</v>
      </c>
      <c r="B555" t="str">
        <f>COUNTIF($I$8:I555,I555)&amp;I555</f>
        <v>16</v>
      </c>
    </row>
    <row r="556" spans="1:2">
      <c r="A556" t="str">
        <f>COUNTIF($J$8:J556,J556)+10&amp;J556</f>
        <v>21</v>
      </c>
      <c r="B556" t="str">
        <f>COUNTIF($I$8:I556,I556)&amp;I556</f>
        <v>16</v>
      </c>
    </row>
    <row r="557" spans="1:2">
      <c r="A557" t="str">
        <f>COUNTIF($J$8:J557,J557)+10&amp;J557</f>
        <v>21</v>
      </c>
      <c r="B557" t="str">
        <f>COUNTIF($I$8:I557,I557)&amp;I557</f>
        <v>16</v>
      </c>
    </row>
    <row r="558" spans="1:2">
      <c r="A558" t="str">
        <f>COUNTIF($J$8:J558,J558)+10&amp;J558</f>
        <v>21</v>
      </c>
      <c r="B558" t="str">
        <f>COUNTIF($I$8:I558,I558)&amp;I558</f>
        <v>16</v>
      </c>
    </row>
    <row r="559" spans="1:2">
      <c r="A559" t="str">
        <f>COUNTIF($J$8:J559,J559)+10&amp;J559</f>
        <v>21</v>
      </c>
      <c r="B559" t="str">
        <f>COUNTIF($I$8:I559,I559)&amp;I559</f>
        <v>16</v>
      </c>
    </row>
    <row r="560" spans="1:2">
      <c r="A560" t="str">
        <f>COUNTIF($J$8:J560,J560)+10&amp;J560</f>
        <v>21</v>
      </c>
      <c r="B560" t="str">
        <f>COUNTIF($I$8:I560,I560)&amp;I560</f>
        <v>16</v>
      </c>
    </row>
    <row r="561" spans="1:2">
      <c r="A561" t="str">
        <f>COUNTIF($J$8:J561,J561)+10&amp;J561</f>
        <v>21</v>
      </c>
      <c r="B561" t="str">
        <f>COUNTIF($I$8:I561,I561)&amp;I561</f>
        <v>16</v>
      </c>
    </row>
    <row r="562" spans="1:2">
      <c r="A562" t="str">
        <f>COUNTIF($J$8:J562,J562)+10&amp;J562</f>
        <v>21</v>
      </c>
      <c r="B562" t="str">
        <f>COUNTIF($I$8:I562,I562)&amp;I562</f>
        <v>16</v>
      </c>
    </row>
    <row r="563" spans="1:2">
      <c r="A563" t="str">
        <f>COUNTIF($J$8:J563,J563)+10&amp;J563</f>
        <v>21</v>
      </c>
      <c r="B563" t="str">
        <f>COUNTIF($I$8:I563,I563)&amp;I563</f>
        <v>16</v>
      </c>
    </row>
    <row r="564" spans="1:2">
      <c r="A564" t="str">
        <f>COUNTIF($J$8:J564,J564)+10&amp;J564</f>
        <v>21</v>
      </c>
      <c r="B564" t="str">
        <f>COUNTIF($I$8:I564,I564)&amp;I564</f>
        <v>16</v>
      </c>
    </row>
    <row r="565" spans="1:2">
      <c r="A565" t="str">
        <f>COUNTIF($J$8:J565,J565)+10&amp;J565</f>
        <v>21</v>
      </c>
      <c r="B565" t="str">
        <f>COUNTIF($I$8:I565,I565)&amp;I565</f>
        <v>16</v>
      </c>
    </row>
    <row r="566" spans="1:2">
      <c r="A566" t="str">
        <f>COUNTIF($J$8:J566,J566)+10&amp;J566</f>
        <v>21</v>
      </c>
      <c r="B566" t="str">
        <f>COUNTIF($I$8:I566,I566)&amp;I566</f>
        <v>16</v>
      </c>
    </row>
    <row r="567" spans="1:2">
      <c r="A567" t="str">
        <f>COUNTIF($J$8:J567,J567)+10&amp;J567</f>
        <v>21</v>
      </c>
      <c r="B567" t="str">
        <f>COUNTIF($I$8:I567,I567)&amp;I567</f>
        <v>16</v>
      </c>
    </row>
    <row r="568" spans="1:2">
      <c r="A568" t="str">
        <f>COUNTIF($J$8:J568,J568)+10&amp;J568</f>
        <v>21</v>
      </c>
      <c r="B568" t="str">
        <f>COUNTIF($I$8:I568,I568)&amp;I568</f>
        <v>16</v>
      </c>
    </row>
    <row r="569" spans="1:2">
      <c r="A569" t="str">
        <f>COUNTIF($J$8:J569,J569)+10&amp;J569</f>
        <v>21</v>
      </c>
      <c r="B569" t="str">
        <f>COUNTIF($I$8:I569,I569)&amp;I569</f>
        <v>16</v>
      </c>
    </row>
    <row r="570" spans="1:2">
      <c r="A570" t="str">
        <f>COUNTIF($J$8:J570,J570)+10&amp;J570</f>
        <v>21</v>
      </c>
      <c r="B570" t="str">
        <f>COUNTIF($I$8:I570,I570)&amp;I570</f>
        <v>16</v>
      </c>
    </row>
    <row r="571" spans="1:2">
      <c r="A571" t="str">
        <f>COUNTIF($J$8:J571,J571)+10&amp;J571</f>
        <v>21</v>
      </c>
      <c r="B571" t="str">
        <f>COUNTIF($I$8:I571,I571)&amp;I571</f>
        <v>16</v>
      </c>
    </row>
    <row r="572" spans="1:2">
      <c r="A572" t="str">
        <f>COUNTIF($J$8:J572,J572)+10&amp;J572</f>
        <v>21</v>
      </c>
      <c r="B572" t="str">
        <f>COUNTIF($I$8:I572,I572)&amp;I572</f>
        <v>16</v>
      </c>
    </row>
    <row r="573" spans="1:2">
      <c r="A573" t="str">
        <f>COUNTIF($J$8:J573,J573)+10&amp;J573</f>
        <v>21</v>
      </c>
      <c r="B573" t="str">
        <f>COUNTIF($I$8:I573,I573)&amp;I573</f>
        <v>16</v>
      </c>
    </row>
    <row r="574" spans="1:2">
      <c r="A574" t="str">
        <f>COUNTIF($J$8:J574,J574)+10&amp;J574</f>
        <v>21</v>
      </c>
      <c r="B574" t="str">
        <f>COUNTIF($I$8:I574,I574)&amp;I574</f>
        <v>16</v>
      </c>
    </row>
    <row r="575" spans="1:2">
      <c r="A575" t="str">
        <f>COUNTIF($J$8:J575,J575)+10&amp;J575</f>
        <v>21</v>
      </c>
      <c r="B575" t="str">
        <f>COUNTIF($I$8:I575,I575)&amp;I575</f>
        <v>16</v>
      </c>
    </row>
    <row r="576" spans="1:2">
      <c r="A576" t="str">
        <f>COUNTIF($J$8:J576,J576)+10&amp;J576</f>
        <v>21</v>
      </c>
      <c r="B576" t="str">
        <f>COUNTIF($I$8:I576,I576)&amp;I576</f>
        <v>16</v>
      </c>
    </row>
    <row r="577" spans="1:2">
      <c r="A577" t="str">
        <f>COUNTIF($J$8:J577,J577)+10&amp;J577</f>
        <v>21</v>
      </c>
      <c r="B577" t="str">
        <f>COUNTIF($I$8:I577,I577)&amp;I577</f>
        <v>16</v>
      </c>
    </row>
    <row r="578" spans="1:2">
      <c r="A578" t="str">
        <f>COUNTIF($J$8:J578,J578)+10&amp;J578</f>
        <v>21</v>
      </c>
      <c r="B578" t="str">
        <f>COUNTIF($I$8:I578,I578)&amp;I578</f>
        <v>16</v>
      </c>
    </row>
    <row r="579" spans="1:2">
      <c r="A579" t="str">
        <f>COUNTIF($J$8:J579,J579)+10&amp;J579</f>
        <v>21</v>
      </c>
      <c r="B579" t="str">
        <f>COUNTIF($I$8:I579,I579)&amp;I579</f>
        <v>16</v>
      </c>
    </row>
    <row r="580" spans="1:2">
      <c r="A580" t="str">
        <f>COUNTIF($J$8:J580,J580)+10&amp;J580</f>
        <v>21</v>
      </c>
      <c r="B580" t="str">
        <f>COUNTIF($I$8:I580,I580)&amp;I580</f>
        <v>16</v>
      </c>
    </row>
    <row r="581" spans="1:2">
      <c r="A581" t="str">
        <f>COUNTIF($J$8:J581,J581)+10&amp;J581</f>
        <v>21</v>
      </c>
      <c r="B581" t="str">
        <f>COUNTIF($I$8:I581,I581)&amp;I581</f>
        <v>16</v>
      </c>
    </row>
    <row r="582" spans="1:2">
      <c r="A582" t="str">
        <f>COUNTIF($J$8:J582,J582)+10&amp;J582</f>
        <v>21</v>
      </c>
      <c r="B582" t="str">
        <f>COUNTIF($I$8:I582,I582)&amp;I582</f>
        <v>16</v>
      </c>
    </row>
    <row r="583" spans="1:2">
      <c r="A583" t="str">
        <f>COUNTIF($J$8:J583,J583)+10&amp;J583</f>
        <v>21</v>
      </c>
      <c r="B583" t="str">
        <f>COUNTIF($I$8:I583,I583)&amp;I583</f>
        <v>16</v>
      </c>
    </row>
    <row r="584" spans="1:2">
      <c r="A584" t="str">
        <f>COUNTIF($J$8:J584,J584)+10&amp;J584</f>
        <v>21</v>
      </c>
      <c r="B584" t="str">
        <f>COUNTIF($I$8:I584,I584)&amp;I584</f>
        <v>16</v>
      </c>
    </row>
    <row r="585" spans="1:2">
      <c r="A585" t="str">
        <f>COUNTIF($J$8:J585,J585)+10&amp;J585</f>
        <v>21</v>
      </c>
      <c r="B585" t="str">
        <f>COUNTIF($I$8:I585,I585)&amp;I585</f>
        <v>16</v>
      </c>
    </row>
    <row r="586" spans="1:2">
      <c r="A586" t="str">
        <f>COUNTIF($J$8:J586,J586)+10&amp;J586</f>
        <v>21</v>
      </c>
      <c r="B586" t="str">
        <f>COUNTIF($I$8:I586,I586)&amp;I586</f>
        <v>16</v>
      </c>
    </row>
    <row r="587" spans="1:2">
      <c r="A587" t="str">
        <f>COUNTIF($J$8:J587,J587)+10&amp;J587</f>
        <v>21</v>
      </c>
      <c r="B587" t="str">
        <f>COUNTIF($I$8:I587,I587)&amp;I587</f>
        <v>16</v>
      </c>
    </row>
    <row r="588" spans="1:2">
      <c r="A588" t="str">
        <f>COUNTIF($J$8:J588,J588)+10&amp;J588</f>
        <v>21</v>
      </c>
      <c r="B588" t="str">
        <f>COUNTIF($I$8:I588,I588)&amp;I588</f>
        <v>16</v>
      </c>
    </row>
    <row r="589" spans="1:2">
      <c r="A589" t="str">
        <f>COUNTIF($J$8:J589,J589)+10&amp;J589</f>
        <v>21</v>
      </c>
      <c r="B589" t="str">
        <f>COUNTIF($I$8:I589,I589)&amp;I589</f>
        <v>16</v>
      </c>
    </row>
    <row r="590" spans="1:2">
      <c r="A590" t="str">
        <f>COUNTIF($J$8:J590,J590)+10&amp;J590</f>
        <v>21</v>
      </c>
      <c r="B590" t="str">
        <f>COUNTIF($I$8:I590,I590)&amp;I590</f>
        <v>16</v>
      </c>
    </row>
    <row r="591" spans="1:2">
      <c r="A591" t="str">
        <f>COUNTIF($J$8:J591,J591)+10&amp;J591</f>
        <v>21</v>
      </c>
      <c r="B591" t="str">
        <f>COUNTIF($I$8:I591,I591)&amp;I591</f>
        <v>16</v>
      </c>
    </row>
    <row r="592" spans="1:2">
      <c r="A592" t="str">
        <f>COUNTIF($J$8:J592,J592)+10&amp;J592</f>
        <v>21</v>
      </c>
      <c r="B592" t="str">
        <f>COUNTIF($I$8:I592,I592)&amp;I592</f>
        <v>16</v>
      </c>
    </row>
    <row r="593" spans="1:2">
      <c r="A593" t="str">
        <f>COUNTIF($J$8:J593,J593)+10&amp;J593</f>
        <v>21</v>
      </c>
      <c r="B593" t="str">
        <f>COUNTIF($I$8:I593,I593)&amp;I593</f>
        <v>16</v>
      </c>
    </row>
    <row r="594" spans="1:2">
      <c r="A594" t="str">
        <f>COUNTIF($J$8:J594,J594)+10&amp;J594</f>
        <v>21</v>
      </c>
      <c r="B594" t="str">
        <f>COUNTIF($I$8:I594,I594)&amp;I594</f>
        <v>16</v>
      </c>
    </row>
    <row r="595" spans="1:2">
      <c r="A595" t="str">
        <f>COUNTIF($J$8:J595,J595)+10&amp;J595</f>
        <v>21</v>
      </c>
      <c r="B595" t="str">
        <f>COUNTIF($I$8:I595,I595)&amp;I595</f>
        <v>16</v>
      </c>
    </row>
    <row r="596" spans="1:2">
      <c r="A596" t="str">
        <f>COUNTIF($J$8:J596,J596)+10&amp;J596</f>
        <v>21</v>
      </c>
      <c r="B596" t="str">
        <f>COUNTIF($I$8:I596,I596)&amp;I596</f>
        <v>16</v>
      </c>
    </row>
    <row r="597" spans="1:2">
      <c r="A597" t="str">
        <f>COUNTIF($J$8:J597,J597)+10&amp;J597</f>
        <v>21</v>
      </c>
      <c r="B597" t="str">
        <f>COUNTIF($I$8:I597,I597)&amp;I597</f>
        <v>16</v>
      </c>
    </row>
    <row r="598" spans="1:2">
      <c r="A598" t="str">
        <f>COUNTIF($J$8:J598,J598)+10&amp;J598</f>
        <v>21</v>
      </c>
      <c r="B598" t="str">
        <f>COUNTIF($I$8:I598,I598)&amp;I598</f>
        <v>16</v>
      </c>
    </row>
    <row r="599" spans="1:2">
      <c r="A599" t="str">
        <f>COUNTIF($J$8:J599,J599)+10&amp;J599</f>
        <v>21</v>
      </c>
      <c r="B599" t="str">
        <f>COUNTIF($I$8:I599,I599)&amp;I599</f>
        <v>16</v>
      </c>
    </row>
    <row r="600" spans="1:2">
      <c r="A600" t="str">
        <f>COUNTIF($J$8:J600,J600)+10&amp;J600</f>
        <v>21</v>
      </c>
      <c r="B600" t="str">
        <f>COUNTIF($I$8:I600,I600)&amp;I600</f>
        <v>16</v>
      </c>
    </row>
    <row r="601" spans="1:2">
      <c r="A601" t="str">
        <f>COUNTIF($J$8:J601,J601)+10&amp;J601</f>
        <v>21</v>
      </c>
      <c r="B601" t="str">
        <f>COUNTIF($I$8:I601,I601)&amp;I601</f>
        <v>16</v>
      </c>
    </row>
    <row r="602" spans="1:2">
      <c r="A602" t="str">
        <f>COUNTIF($J$8:J602,J602)+10&amp;J602</f>
        <v>21</v>
      </c>
      <c r="B602" t="str">
        <f>COUNTIF($I$8:I602,I602)&amp;I602</f>
        <v>16</v>
      </c>
    </row>
    <row r="603" spans="1:2">
      <c r="A603" t="str">
        <f>COUNTIF($J$8:J603,J603)+10&amp;J603</f>
        <v>21</v>
      </c>
      <c r="B603" t="str">
        <f>COUNTIF($I$8:I603,I603)&amp;I603</f>
        <v>16</v>
      </c>
    </row>
    <row r="604" spans="1:2">
      <c r="A604" t="str">
        <f>COUNTIF($J$8:J604,J604)+10&amp;J604</f>
        <v>21</v>
      </c>
      <c r="B604" t="str">
        <f>COUNTIF($I$8:I604,I604)&amp;I604</f>
        <v>16</v>
      </c>
    </row>
    <row r="605" spans="1:2">
      <c r="A605" t="str">
        <f>COUNTIF($J$8:J605,J605)+10&amp;J605</f>
        <v>21</v>
      </c>
      <c r="B605" t="str">
        <f>COUNTIF($I$8:I605,I605)&amp;I605</f>
        <v>16</v>
      </c>
    </row>
    <row r="606" spans="1:2">
      <c r="A606" t="str">
        <f>COUNTIF($J$8:J606,J606)+10&amp;J606</f>
        <v>21</v>
      </c>
      <c r="B606" t="str">
        <f>COUNTIF($I$8:I606,I606)&amp;I606</f>
        <v>16</v>
      </c>
    </row>
    <row r="607" spans="1:2">
      <c r="A607" t="str">
        <f>COUNTIF($J$8:J607,J607)+10&amp;J607</f>
        <v>21</v>
      </c>
      <c r="B607" t="str">
        <f>COUNTIF($I$8:I607,I607)&amp;I607</f>
        <v>16</v>
      </c>
    </row>
    <row r="608" spans="1:2">
      <c r="A608" t="str">
        <f>COUNTIF($J$8:J608,J608)+10&amp;J608</f>
        <v>21</v>
      </c>
      <c r="B608" t="str">
        <f>COUNTIF($I$8:I608,I608)&amp;I608</f>
        <v>16</v>
      </c>
    </row>
    <row r="609" spans="1:2">
      <c r="A609" t="str">
        <f>COUNTIF($J$8:J609,J609)+10&amp;J609</f>
        <v>21</v>
      </c>
      <c r="B609" t="str">
        <f>COUNTIF($I$8:I609,I609)&amp;I609</f>
        <v>16</v>
      </c>
    </row>
    <row r="610" spans="1:2">
      <c r="A610" t="str">
        <f>COUNTIF($J$8:J610,J610)+10&amp;J610</f>
        <v>21</v>
      </c>
      <c r="B610" t="str">
        <f>COUNTIF($I$8:I610,I610)&amp;I610</f>
        <v>16</v>
      </c>
    </row>
    <row r="611" spans="1:2">
      <c r="A611" t="str">
        <f>COUNTIF($J$8:J611,J611)+10&amp;J611</f>
        <v>21</v>
      </c>
      <c r="B611" t="str">
        <f>COUNTIF($I$8:I611,I611)&amp;I611</f>
        <v>16</v>
      </c>
    </row>
    <row r="612" spans="1:2">
      <c r="A612" t="str">
        <f>COUNTIF($J$8:J612,J612)+10&amp;J612</f>
        <v>21</v>
      </c>
      <c r="B612" t="str">
        <f>COUNTIF($I$8:I612,I612)&amp;I612</f>
        <v>16</v>
      </c>
    </row>
    <row r="613" spans="1:2">
      <c r="A613" t="str">
        <f>COUNTIF($J$8:J613,J613)+10&amp;J613</f>
        <v>21</v>
      </c>
      <c r="B613" t="str">
        <f>COUNTIF($I$8:I613,I613)&amp;I613</f>
        <v>16</v>
      </c>
    </row>
    <row r="614" spans="1:2">
      <c r="A614" t="str">
        <f>COUNTIF($J$8:J614,J614)+10&amp;J614</f>
        <v>21</v>
      </c>
      <c r="B614" t="str">
        <f>COUNTIF($I$8:I614,I614)&amp;I614</f>
        <v>16</v>
      </c>
    </row>
    <row r="615" spans="1:2">
      <c r="A615" t="str">
        <f>COUNTIF($J$8:J615,J615)+10&amp;J615</f>
        <v>21</v>
      </c>
      <c r="B615" t="str">
        <f>COUNTIF($I$8:I615,I615)&amp;I615</f>
        <v>16</v>
      </c>
    </row>
    <row r="616" spans="1:2">
      <c r="A616" t="str">
        <f>COUNTIF($J$8:J616,J616)+10&amp;J616</f>
        <v>21</v>
      </c>
      <c r="B616" t="str">
        <f>COUNTIF($I$8:I616,I616)&amp;I616</f>
        <v>16</v>
      </c>
    </row>
    <row r="617" spans="1:2">
      <c r="A617" t="str">
        <f>COUNTIF($J$8:J617,J617)+10&amp;J617</f>
        <v>21</v>
      </c>
      <c r="B617" t="str">
        <f>COUNTIF($I$8:I617,I617)&amp;I617</f>
        <v>16</v>
      </c>
    </row>
    <row r="618" spans="1:2">
      <c r="A618" t="str">
        <f>COUNTIF($J$8:J618,J618)+10&amp;J618</f>
        <v>21</v>
      </c>
      <c r="B618" t="str">
        <f>COUNTIF($I$8:I618,I618)&amp;I618</f>
        <v>16</v>
      </c>
    </row>
    <row r="619" spans="1:2">
      <c r="A619" t="str">
        <f>COUNTIF($J$8:J619,J619)+10&amp;J619</f>
        <v>21</v>
      </c>
      <c r="B619" t="str">
        <f>COUNTIF($I$8:I619,I619)&amp;I619</f>
        <v>16</v>
      </c>
    </row>
    <row r="620" spans="1:2">
      <c r="A620" t="str">
        <f>COUNTIF($J$8:J620,J620)+10&amp;J620</f>
        <v>21</v>
      </c>
      <c r="B620" t="str">
        <f>COUNTIF($I$8:I620,I620)&amp;I620</f>
        <v>16</v>
      </c>
    </row>
    <row r="621" spans="1:2">
      <c r="A621" t="str">
        <f>COUNTIF($J$8:J621,J621)+10&amp;J621</f>
        <v>21</v>
      </c>
      <c r="B621" t="str">
        <f>COUNTIF($I$8:I621,I621)&amp;I621</f>
        <v>16</v>
      </c>
    </row>
    <row r="622" spans="1:2">
      <c r="A622" t="str">
        <f>COUNTIF($J$8:J622,J622)+10&amp;J622</f>
        <v>21</v>
      </c>
      <c r="B622" t="str">
        <f>COUNTIF($I$8:I622,I622)&amp;I622</f>
        <v>16</v>
      </c>
    </row>
    <row r="623" spans="1:2">
      <c r="A623" t="str">
        <f>COUNTIF($J$8:J623,J623)+10&amp;J623</f>
        <v>21</v>
      </c>
      <c r="B623" t="str">
        <f>COUNTIF($I$8:I623,I623)&amp;I623</f>
        <v>16</v>
      </c>
    </row>
    <row r="624" spans="1:2">
      <c r="A624" t="str">
        <f>COUNTIF($J$8:J624,J624)+10&amp;J624</f>
        <v>21</v>
      </c>
      <c r="B624" t="str">
        <f>COUNTIF($I$8:I624,I624)&amp;I624</f>
        <v>16</v>
      </c>
    </row>
    <row r="625" spans="1:2">
      <c r="A625" t="str">
        <f>COUNTIF($J$8:J625,J625)+10&amp;J625</f>
        <v>21</v>
      </c>
      <c r="B625" t="str">
        <f>COUNTIF($I$8:I625,I625)&amp;I625</f>
        <v>16</v>
      </c>
    </row>
    <row r="626" spans="1:2">
      <c r="A626" t="str">
        <f>COUNTIF($J$8:J626,J626)+10&amp;J626</f>
        <v>21</v>
      </c>
      <c r="B626" t="str">
        <f>COUNTIF($I$8:I626,I626)&amp;I626</f>
        <v>16</v>
      </c>
    </row>
    <row r="627" spans="1:2">
      <c r="A627" t="str">
        <f>COUNTIF($J$8:J627,J627)+10&amp;J627</f>
        <v>21</v>
      </c>
      <c r="B627" t="str">
        <f>COUNTIF($I$8:I627,I627)&amp;I627</f>
        <v>16</v>
      </c>
    </row>
    <row r="628" spans="1:2">
      <c r="A628" t="str">
        <f>COUNTIF($J$8:J628,J628)+10&amp;J628</f>
        <v>21</v>
      </c>
      <c r="B628" t="str">
        <f>COUNTIF($I$8:I628,I628)&amp;I628</f>
        <v>16</v>
      </c>
    </row>
    <row r="629" spans="1:2">
      <c r="A629" t="str">
        <f>COUNTIF($J$8:J629,J629)+10&amp;J629</f>
        <v>21</v>
      </c>
      <c r="B629" t="str">
        <f>COUNTIF($I$8:I629,I629)&amp;I629</f>
        <v>16</v>
      </c>
    </row>
    <row r="630" spans="1:2">
      <c r="A630" t="str">
        <f>COUNTIF($J$8:J630,J630)+10&amp;J630</f>
        <v>21</v>
      </c>
      <c r="B630" t="str">
        <f>COUNTIF($I$8:I630,I630)&amp;I630</f>
        <v>16</v>
      </c>
    </row>
    <row r="631" spans="1:2">
      <c r="A631" t="str">
        <f>COUNTIF($J$8:J631,J631)+10&amp;J631</f>
        <v>21</v>
      </c>
      <c r="B631" t="str">
        <f>COUNTIF($I$8:I631,I631)&amp;I631</f>
        <v>16</v>
      </c>
    </row>
    <row r="632" spans="1:2">
      <c r="A632" t="str">
        <f>COUNTIF($J$8:J632,J632)+10&amp;J632</f>
        <v>21</v>
      </c>
      <c r="B632" t="str">
        <f>COUNTIF($I$8:I632,I632)&amp;I632</f>
        <v>16</v>
      </c>
    </row>
    <row r="633" spans="1:2">
      <c r="A633" t="str">
        <f>COUNTIF($J$8:J633,J633)+10&amp;J633</f>
        <v>21</v>
      </c>
      <c r="B633" t="str">
        <f>COUNTIF($I$8:I633,I633)&amp;I633</f>
        <v>16</v>
      </c>
    </row>
    <row r="634" spans="1:2">
      <c r="A634" t="str">
        <f>COUNTIF($J$8:J634,J634)+10&amp;J634</f>
        <v>21</v>
      </c>
      <c r="B634" t="str">
        <f>COUNTIF($I$8:I634,I634)&amp;I634</f>
        <v>16</v>
      </c>
    </row>
    <row r="635" spans="1:2">
      <c r="A635" t="str">
        <f>COUNTIF($J$8:J635,J635)+10&amp;J635</f>
        <v>21</v>
      </c>
      <c r="B635" t="str">
        <f>COUNTIF($I$8:I635,I635)&amp;I635</f>
        <v>16</v>
      </c>
    </row>
    <row r="636" spans="1:2">
      <c r="A636" t="str">
        <f>COUNTIF($J$8:J636,J636)+10&amp;J636</f>
        <v>21</v>
      </c>
      <c r="B636" t="str">
        <f>COUNTIF($I$8:I636,I636)&amp;I636</f>
        <v>16</v>
      </c>
    </row>
    <row r="637" spans="1:2">
      <c r="A637" t="str">
        <f>COUNTIF($J$8:J637,J637)+10&amp;J637</f>
        <v>21</v>
      </c>
      <c r="B637" t="str">
        <f>COUNTIF($I$8:I637,I637)&amp;I637</f>
        <v>16</v>
      </c>
    </row>
    <row r="638" spans="1:2">
      <c r="A638" t="str">
        <f>COUNTIF($J$8:J638,J638)+10&amp;J638</f>
        <v>21</v>
      </c>
      <c r="B638" t="str">
        <f>COUNTIF($I$8:I638,I638)&amp;I638</f>
        <v>16</v>
      </c>
    </row>
    <row r="639" spans="1:2">
      <c r="A639" t="str">
        <f>COUNTIF($J$8:J639,J639)+10&amp;J639</f>
        <v>21</v>
      </c>
      <c r="B639" t="str">
        <f>COUNTIF($I$8:I639,I639)&amp;I639</f>
        <v>16</v>
      </c>
    </row>
    <row r="640" spans="1:2">
      <c r="A640" t="str">
        <f>COUNTIF($J$8:J640,J640)+10&amp;J640</f>
        <v>21</v>
      </c>
      <c r="B640" t="str">
        <f>COUNTIF($I$8:I640,I640)&amp;I640</f>
        <v>16</v>
      </c>
    </row>
    <row r="641" spans="1:2">
      <c r="A641" t="str">
        <f>COUNTIF($J$8:J641,J641)+10&amp;J641</f>
        <v>21</v>
      </c>
      <c r="B641" t="str">
        <f>COUNTIF($I$8:I641,I641)&amp;I641</f>
        <v>16</v>
      </c>
    </row>
    <row r="642" spans="1:2">
      <c r="A642" t="str">
        <f>COUNTIF($J$8:J642,J642)+10&amp;J642</f>
        <v>21</v>
      </c>
      <c r="B642" t="str">
        <f>COUNTIF($I$8:I642,I642)&amp;I642</f>
        <v>16</v>
      </c>
    </row>
    <row r="643" spans="1:2">
      <c r="A643" t="str">
        <f>COUNTIF($J$8:J643,J643)+10&amp;J643</f>
        <v>21</v>
      </c>
      <c r="B643" t="str">
        <f>COUNTIF($I$8:I643,I643)&amp;I643</f>
        <v>16</v>
      </c>
    </row>
    <row r="644" spans="1:2">
      <c r="A644" t="str">
        <f>COUNTIF($J$8:J644,J644)+10&amp;J644</f>
        <v>21</v>
      </c>
      <c r="B644" t="str">
        <f>COUNTIF($I$8:I644,I644)&amp;I644</f>
        <v>16</v>
      </c>
    </row>
    <row r="645" spans="1:2">
      <c r="A645" t="str">
        <f>COUNTIF($J$8:J645,J645)+10&amp;J645</f>
        <v>21</v>
      </c>
      <c r="B645" t="str">
        <f>COUNTIF($I$8:I645,I645)&amp;I645</f>
        <v>16</v>
      </c>
    </row>
    <row r="646" spans="1:2">
      <c r="A646" t="str">
        <f>COUNTIF($J$8:J646,J646)+10&amp;J646</f>
        <v>21</v>
      </c>
      <c r="B646" t="str">
        <f>COUNTIF($I$8:I646,I646)&amp;I646</f>
        <v>16</v>
      </c>
    </row>
    <row r="647" spans="1:2">
      <c r="A647" t="str">
        <f>COUNTIF($J$8:J647,J647)+10&amp;J647</f>
        <v>21</v>
      </c>
      <c r="B647" t="str">
        <f>COUNTIF($I$8:I647,I647)&amp;I647</f>
        <v>16</v>
      </c>
    </row>
    <row r="648" spans="1:2">
      <c r="A648" t="str">
        <f>COUNTIF($J$8:J648,J648)+10&amp;J648</f>
        <v>21</v>
      </c>
      <c r="B648" t="str">
        <f>COUNTIF($I$8:I648,I648)&amp;I648</f>
        <v>16</v>
      </c>
    </row>
    <row r="649" spans="1:2">
      <c r="A649" t="str">
        <f>COUNTIF($J$8:J649,J649)+10&amp;J649</f>
        <v>21</v>
      </c>
      <c r="B649" t="str">
        <f>COUNTIF($I$8:I649,I649)&amp;I649</f>
        <v>16</v>
      </c>
    </row>
    <row r="650" spans="1:2">
      <c r="A650" t="str">
        <f>COUNTIF($J$8:J650,J650)+10&amp;J650</f>
        <v>21</v>
      </c>
      <c r="B650" t="str">
        <f>COUNTIF($I$8:I650,I650)&amp;I650</f>
        <v>16</v>
      </c>
    </row>
    <row r="651" spans="1:2">
      <c r="A651" t="str">
        <f>COUNTIF($J$8:J651,J651)+10&amp;J651</f>
        <v>21</v>
      </c>
      <c r="B651" t="str">
        <f>COUNTIF($I$8:I651,I651)&amp;I651</f>
        <v>16</v>
      </c>
    </row>
    <row r="652" spans="1:2">
      <c r="A652" t="str">
        <f>COUNTIF($J$8:J652,J652)+10&amp;J652</f>
        <v>21</v>
      </c>
      <c r="B652" t="str">
        <f>COUNTIF($I$8:I652,I652)&amp;I652</f>
        <v>16</v>
      </c>
    </row>
    <row r="653" spans="1:2">
      <c r="A653" t="str">
        <f>COUNTIF($J$8:J653,J653)+10&amp;J653</f>
        <v>21</v>
      </c>
      <c r="B653" t="str">
        <f>COUNTIF($I$8:I653,I653)&amp;I653</f>
        <v>16</v>
      </c>
    </row>
    <row r="654" spans="1:2">
      <c r="A654" t="str">
        <f>COUNTIF($J$8:J654,J654)+10&amp;J654</f>
        <v>21</v>
      </c>
      <c r="B654" t="str">
        <f>COUNTIF($I$8:I654,I654)&amp;I654</f>
        <v>16</v>
      </c>
    </row>
    <row r="655" spans="1:2">
      <c r="A655" t="str">
        <f>COUNTIF($J$8:J655,J655)+10&amp;J655</f>
        <v>21</v>
      </c>
      <c r="B655" t="str">
        <f>COUNTIF($I$8:I655,I655)&amp;I655</f>
        <v>16</v>
      </c>
    </row>
    <row r="656" spans="1:2">
      <c r="A656" t="str">
        <f>COUNTIF($J$8:J656,J656)+10&amp;J656</f>
        <v>21</v>
      </c>
      <c r="B656" t="str">
        <f>COUNTIF($I$8:I656,I656)&amp;I656</f>
        <v>16</v>
      </c>
    </row>
    <row r="657" spans="1:2">
      <c r="A657" t="str">
        <f>COUNTIF($J$8:J657,J657)+10&amp;J657</f>
        <v>21</v>
      </c>
      <c r="B657" t="str">
        <f>COUNTIF($I$8:I657,I657)&amp;I657</f>
        <v>16</v>
      </c>
    </row>
    <row r="658" spans="1:2">
      <c r="A658" t="str">
        <f>COUNTIF($J$8:J658,J658)+10&amp;J658</f>
        <v>21</v>
      </c>
      <c r="B658" t="str">
        <f>COUNTIF($I$8:I658,I658)&amp;I658</f>
        <v>16</v>
      </c>
    </row>
    <row r="659" spans="1:2">
      <c r="A659" t="str">
        <f>COUNTIF($J$8:J659,J659)+10&amp;J659</f>
        <v>21</v>
      </c>
      <c r="B659" t="str">
        <f>COUNTIF($I$8:I659,I659)&amp;I659</f>
        <v>16</v>
      </c>
    </row>
    <row r="660" spans="1:2">
      <c r="A660" t="str">
        <f>COUNTIF($J$8:J660,J660)+10&amp;J660</f>
        <v>21</v>
      </c>
      <c r="B660" t="str">
        <f>COUNTIF($I$8:I660,I660)&amp;I660</f>
        <v>16</v>
      </c>
    </row>
    <row r="661" spans="1:2">
      <c r="A661" t="str">
        <f>COUNTIF($J$8:J661,J661)+10&amp;J661</f>
        <v>21</v>
      </c>
      <c r="B661" t="str">
        <f>COUNTIF($I$8:I661,I661)&amp;I661</f>
        <v>16</v>
      </c>
    </row>
    <row r="662" spans="1:2">
      <c r="A662" t="str">
        <f>COUNTIF($J$8:J662,J662)+10&amp;J662</f>
        <v>21</v>
      </c>
      <c r="B662" t="str">
        <f>COUNTIF($I$8:I662,I662)&amp;I662</f>
        <v>16</v>
      </c>
    </row>
    <row r="663" spans="1:2">
      <c r="A663" t="str">
        <f>COUNTIF($J$8:J663,J663)+10&amp;J663</f>
        <v>21</v>
      </c>
      <c r="B663" t="str">
        <f>COUNTIF($I$8:I663,I663)&amp;I663</f>
        <v>16</v>
      </c>
    </row>
    <row r="664" spans="1:2">
      <c r="A664" t="str">
        <f>COUNTIF($J$8:J664,J664)+10&amp;J664</f>
        <v>21</v>
      </c>
      <c r="B664" t="str">
        <f>COUNTIF($I$8:I664,I664)&amp;I664</f>
        <v>16</v>
      </c>
    </row>
    <row r="665" spans="1:2">
      <c r="A665" t="str">
        <f>COUNTIF($J$8:J665,J665)+10&amp;J665</f>
        <v>21</v>
      </c>
      <c r="B665" t="str">
        <f>COUNTIF($I$8:I665,I665)&amp;I665</f>
        <v>16</v>
      </c>
    </row>
    <row r="666" spans="1:2">
      <c r="A666" t="str">
        <f>COUNTIF($J$8:J666,J666)+10&amp;J666</f>
        <v>21</v>
      </c>
      <c r="B666" t="str">
        <f>COUNTIF($I$8:I666,I666)&amp;I666</f>
        <v>16</v>
      </c>
    </row>
    <row r="667" spans="1:2">
      <c r="A667" t="str">
        <f>COUNTIF($J$8:J667,J667)+10&amp;J667</f>
        <v>21</v>
      </c>
      <c r="B667" t="str">
        <f>COUNTIF($I$8:I667,I667)&amp;I667</f>
        <v>16</v>
      </c>
    </row>
    <row r="668" spans="1:2">
      <c r="A668" t="str">
        <f>COUNTIF($J$8:J668,J668)+10&amp;J668</f>
        <v>21</v>
      </c>
      <c r="B668" t="str">
        <f>COUNTIF($I$8:I668,I668)&amp;I668</f>
        <v>16</v>
      </c>
    </row>
    <row r="669" spans="1:2">
      <c r="A669" t="str">
        <f>COUNTIF($J$8:J669,J669)+10&amp;J669</f>
        <v>21</v>
      </c>
      <c r="B669" t="str">
        <f>COUNTIF($I$8:I669,I669)&amp;I669</f>
        <v>16</v>
      </c>
    </row>
    <row r="670" spans="1:2">
      <c r="A670" t="str">
        <f>COUNTIF($J$8:J670,J670)+10&amp;J670</f>
        <v>21</v>
      </c>
      <c r="B670" t="str">
        <f>COUNTIF($I$8:I670,I670)&amp;I670</f>
        <v>16</v>
      </c>
    </row>
    <row r="671" spans="1:2">
      <c r="A671" t="str">
        <f>COUNTIF($J$8:J671,J671)+10&amp;J671</f>
        <v>21</v>
      </c>
      <c r="B671" t="str">
        <f>COUNTIF($I$8:I671,I671)&amp;I671</f>
        <v>16</v>
      </c>
    </row>
    <row r="672" spans="1:2">
      <c r="A672" t="str">
        <f>COUNTIF($J$8:J672,J672)+10&amp;J672</f>
        <v>21</v>
      </c>
      <c r="B672" t="str">
        <f>COUNTIF($I$8:I672,I672)&amp;I672</f>
        <v>16</v>
      </c>
    </row>
    <row r="673" spans="1:2">
      <c r="A673" t="str">
        <f>COUNTIF($J$8:J673,J673)+10&amp;J673</f>
        <v>21</v>
      </c>
      <c r="B673" t="str">
        <f>COUNTIF($I$8:I673,I673)&amp;I673</f>
        <v>16</v>
      </c>
    </row>
    <row r="674" spans="1:2">
      <c r="A674" t="str">
        <f>COUNTIF($J$8:J674,J674)+10&amp;J674</f>
        <v>21</v>
      </c>
      <c r="B674" t="str">
        <f>COUNTIF($I$8:I674,I674)&amp;I674</f>
        <v>16</v>
      </c>
    </row>
    <row r="675" spans="1:2">
      <c r="A675" t="str">
        <f>COUNTIF($J$8:J675,J675)+10&amp;J675</f>
        <v>21</v>
      </c>
      <c r="B675" t="str">
        <f>COUNTIF($I$8:I675,I675)&amp;I675</f>
        <v>16</v>
      </c>
    </row>
    <row r="676" spans="1:2">
      <c r="A676" t="str">
        <f>COUNTIF($J$8:J676,J676)+10&amp;J676</f>
        <v>21</v>
      </c>
      <c r="B676" t="str">
        <f>COUNTIF($I$8:I676,I676)&amp;I676</f>
        <v>16</v>
      </c>
    </row>
    <row r="677" spans="1:2">
      <c r="A677" t="str">
        <f>COUNTIF($J$8:J677,J677)+10&amp;J677</f>
        <v>21</v>
      </c>
      <c r="B677" t="str">
        <f>COUNTIF($I$8:I677,I677)&amp;I677</f>
        <v>16</v>
      </c>
    </row>
    <row r="678" spans="1:2">
      <c r="A678" t="str">
        <f>COUNTIF($J$8:J678,J678)+10&amp;J678</f>
        <v>21</v>
      </c>
      <c r="B678" t="str">
        <f>COUNTIF($I$8:I678,I678)&amp;I678</f>
        <v>16</v>
      </c>
    </row>
    <row r="679" spans="1:2">
      <c r="A679" t="str">
        <f>COUNTIF($J$8:J679,J679)+10&amp;J679</f>
        <v>21</v>
      </c>
      <c r="B679" t="str">
        <f>COUNTIF($I$8:I679,I679)&amp;I679</f>
        <v>16</v>
      </c>
    </row>
    <row r="680" spans="1:2">
      <c r="A680" t="str">
        <f>COUNTIF($J$8:J680,J680)+10&amp;J680</f>
        <v>21</v>
      </c>
      <c r="B680" t="str">
        <f>COUNTIF($I$8:I680,I680)&amp;I680</f>
        <v>16</v>
      </c>
    </row>
    <row r="681" spans="1:2">
      <c r="A681" t="str">
        <f>COUNTIF($J$8:J681,J681)+10&amp;J681</f>
        <v>21</v>
      </c>
      <c r="B681" t="str">
        <f>COUNTIF($I$8:I681,I681)&amp;I681</f>
        <v>16</v>
      </c>
    </row>
    <row r="682" spans="1:2">
      <c r="A682" t="str">
        <f>COUNTIF($J$8:J682,J682)+10&amp;J682</f>
        <v>21</v>
      </c>
      <c r="B682" t="str">
        <f>COUNTIF($I$8:I682,I682)&amp;I682</f>
        <v>16</v>
      </c>
    </row>
    <row r="683" spans="1:2">
      <c r="A683" t="str">
        <f>COUNTIF($J$8:J683,J683)+10&amp;J683</f>
        <v>21</v>
      </c>
      <c r="B683" t="str">
        <f>COUNTIF($I$8:I683,I683)&amp;I683</f>
        <v>16</v>
      </c>
    </row>
    <row r="684" spans="1:2">
      <c r="A684" t="str">
        <f>COUNTIF($J$8:J684,J684)+10&amp;J684</f>
        <v>21</v>
      </c>
      <c r="B684" t="str">
        <f>COUNTIF($I$8:I684,I684)&amp;I684</f>
        <v>16</v>
      </c>
    </row>
    <row r="685" spans="1:2">
      <c r="A685" t="str">
        <f>COUNTIF($J$8:J685,J685)+10&amp;J685</f>
        <v>21</v>
      </c>
      <c r="B685" t="str">
        <f>COUNTIF($I$8:I685,I685)&amp;I685</f>
        <v>16</v>
      </c>
    </row>
    <row r="686" spans="1:2">
      <c r="A686" t="str">
        <f>COUNTIF($J$8:J686,J686)+10&amp;J686</f>
        <v>21</v>
      </c>
      <c r="B686" t="str">
        <f>COUNTIF($I$8:I686,I686)&amp;I686</f>
        <v>16</v>
      </c>
    </row>
    <row r="687" spans="1:2">
      <c r="A687" t="str">
        <f>COUNTIF($J$8:J687,J687)+10&amp;J687</f>
        <v>21</v>
      </c>
      <c r="B687" t="str">
        <f>COUNTIF($I$8:I687,I687)&amp;I687</f>
        <v>16</v>
      </c>
    </row>
    <row r="688" spans="1:2">
      <c r="A688" t="str">
        <f>COUNTIF($J$8:J688,J688)+10&amp;J688</f>
        <v>21</v>
      </c>
      <c r="B688" t="str">
        <f>COUNTIF($I$8:I688,I688)&amp;I688</f>
        <v>16</v>
      </c>
    </row>
    <row r="689" spans="1:2">
      <c r="A689" t="str">
        <f>COUNTIF($J$8:J689,J689)+10&amp;J689</f>
        <v>21</v>
      </c>
      <c r="B689" t="str">
        <f>COUNTIF($I$8:I689,I689)&amp;I689</f>
        <v>16</v>
      </c>
    </row>
    <row r="690" spans="1:2">
      <c r="A690" t="str">
        <f>COUNTIF($J$8:J690,J690)+10&amp;J690</f>
        <v>21</v>
      </c>
      <c r="B690" t="str">
        <f>COUNTIF($I$8:I690,I690)&amp;I690</f>
        <v>16</v>
      </c>
    </row>
    <row r="691" spans="1:2">
      <c r="A691" t="str">
        <f>COUNTIF($J$8:J691,J691)+10&amp;J691</f>
        <v>21</v>
      </c>
      <c r="B691" t="str">
        <f>COUNTIF($I$8:I691,I691)&amp;I691</f>
        <v>16</v>
      </c>
    </row>
    <row r="692" spans="1:2">
      <c r="A692" t="str">
        <f>COUNTIF($J$8:J692,J692)+10&amp;J692</f>
        <v>21</v>
      </c>
      <c r="B692" t="str">
        <f>COUNTIF($I$8:I692,I692)&amp;I692</f>
        <v>16</v>
      </c>
    </row>
    <row r="693" spans="1:2">
      <c r="A693" t="str">
        <f>COUNTIF($J$8:J693,J693)+10&amp;J693</f>
        <v>21</v>
      </c>
      <c r="B693" t="str">
        <f>COUNTIF($I$8:I693,I693)&amp;I693</f>
        <v>16</v>
      </c>
    </row>
    <row r="694" spans="1:2">
      <c r="A694" t="str">
        <f>COUNTIF($J$8:J694,J694)+10&amp;J694</f>
        <v>21</v>
      </c>
      <c r="B694" t="str">
        <f>COUNTIF($I$8:I694,I694)&amp;I694</f>
        <v>16</v>
      </c>
    </row>
    <row r="695" spans="1:2">
      <c r="A695" t="str">
        <f>COUNTIF($J$8:J695,J695)+10&amp;J695</f>
        <v>21</v>
      </c>
      <c r="B695" t="str">
        <f>COUNTIF($I$8:I695,I695)&amp;I695</f>
        <v>16</v>
      </c>
    </row>
    <row r="696" spans="1:2">
      <c r="A696" t="str">
        <f>COUNTIF($J$8:J696,J696)+10&amp;J696</f>
        <v>21</v>
      </c>
      <c r="B696" t="str">
        <f>COUNTIF($I$8:I696,I696)&amp;I696</f>
        <v>16</v>
      </c>
    </row>
    <row r="697" spans="1:2">
      <c r="A697" t="str">
        <f>COUNTIF($J$8:J697,J697)+10&amp;J697</f>
        <v>21</v>
      </c>
      <c r="B697" t="str">
        <f>COUNTIF($I$8:I697,I697)&amp;I697</f>
        <v>16</v>
      </c>
    </row>
    <row r="698" spans="1:2">
      <c r="A698" t="str">
        <f>COUNTIF($J$8:J698,J698)+10&amp;J698</f>
        <v>21</v>
      </c>
      <c r="B698" t="str">
        <f>COUNTIF($I$8:I698,I698)&amp;I698</f>
        <v>16</v>
      </c>
    </row>
    <row r="699" spans="1:2">
      <c r="A699" t="str">
        <f>COUNTIF($J$8:J699,J699)+10&amp;J699</f>
        <v>21</v>
      </c>
      <c r="B699" t="str">
        <f>COUNTIF($I$8:I699,I699)&amp;I699</f>
        <v>16</v>
      </c>
    </row>
    <row r="700" spans="1:2">
      <c r="A700" t="str">
        <f>COUNTIF($J$8:J700,J700)+10&amp;J700</f>
        <v>21</v>
      </c>
      <c r="B700" t="str">
        <f>COUNTIF($I$8:I700,I700)&amp;I700</f>
        <v>16</v>
      </c>
    </row>
    <row r="701" spans="1:2">
      <c r="A701" t="str">
        <f>COUNTIF($J$8:J701,J701)+10&amp;J701</f>
        <v>21</v>
      </c>
      <c r="B701" t="str">
        <f>COUNTIF($I$8:I701,I701)&amp;I701</f>
        <v>16</v>
      </c>
    </row>
    <row r="702" spans="1:2">
      <c r="A702" t="str">
        <f>COUNTIF($J$8:J702,J702)+10&amp;J702</f>
        <v>21</v>
      </c>
      <c r="B702" t="str">
        <f>COUNTIF($I$8:I702,I702)&amp;I702</f>
        <v>16</v>
      </c>
    </row>
    <row r="703" spans="1:2">
      <c r="A703" t="str">
        <f>COUNTIF($J$8:J703,J703)+10&amp;J703</f>
        <v>21</v>
      </c>
      <c r="B703" t="str">
        <f>COUNTIF($I$8:I703,I703)&amp;I703</f>
        <v>16</v>
      </c>
    </row>
    <row r="704" spans="1:2">
      <c r="A704" t="str">
        <f>COUNTIF($J$8:J704,J704)+10&amp;J704</f>
        <v>21</v>
      </c>
      <c r="B704" t="str">
        <f>COUNTIF($I$8:I704,I704)&amp;I704</f>
        <v>16</v>
      </c>
    </row>
    <row r="705" spans="1:2">
      <c r="A705" t="str">
        <f>COUNTIF($J$8:J705,J705)+10&amp;J705</f>
        <v>21</v>
      </c>
      <c r="B705" t="str">
        <f>COUNTIF($I$8:I705,I705)&amp;I705</f>
        <v>16</v>
      </c>
    </row>
    <row r="706" spans="1:2">
      <c r="A706" t="str">
        <f>COUNTIF($J$8:J706,J706)+10&amp;J706</f>
        <v>21</v>
      </c>
      <c r="B706" t="str">
        <f>COUNTIF($I$8:I706,I706)&amp;I706</f>
        <v>16</v>
      </c>
    </row>
    <row r="707" spans="1:2">
      <c r="A707" t="str">
        <f>COUNTIF($J$8:J707,J707)+10&amp;J707</f>
        <v>21</v>
      </c>
      <c r="B707" t="str">
        <f>COUNTIF($I$8:I707,I707)&amp;I707</f>
        <v>16</v>
      </c>
    </row>
    <row r="708" spans="1:2">
      <c r="A708" t="str">
        <f>COUNTIF($J$8:J708,J708)+10&amp;J708</f>
        <v>21</v>
      </c>
      <c r="B708" t="str">
        <f>COUNTIF($I$8:I708,I708)&amp;I708</f>
        <v>16</v>
      </c>
    </row>
    <row r="709" spans="1:2">
      <c r="A709" t="str">
        <f>COUNTIF($J$8:J709,J709)+10&amp;J709</f>
        <v>21</v>
      </c>
      <c r="B709" t="str">
        <f>COUNTIF($I$8:I709,I709)&amp;I709</f>
        <v>16</v>
      </c>
    </row>
    <row r="710" spans="1:2">
      <c r="A710" t="str">
        <f>COUNTIF($J$8:J710,J710)+10&amp;J710</f>
        <v>21</v>
      </c>
      <c r="B710" t="str">
        <f>COUNTIF($I$8:I710,I710)&amp;I710</f>
        <v>16</v>
      </c>
    </row>
    <row r="711" spans="1:2">
      <c r="A711" t="str">
        <f>COUNTIF($J$8:J711,J711)+10&amp;J711</f>
        <v>21</v>
      </c>
      <c r="B711" t="str">
        <f>COUNTIF($I$8:I711,I711)&amp;I711</f>
        <v>16</v>
      </c>
    </row>
    <row r="712" spans="1:2">
      <c r="A712" t="str">
        <f>COUNTIF($J$8:J712,J712)+10&amp;J712</f>
        <v>21</v>
      </c>
      <c r="B712" t="str">
        <f>COUNTIF($I$8:I712,I712)&amp;I712</f>
        <v>16</v>
      </c>
    </row>
    <row r="713" spans="1:2">
      <c r="A713" t="str">
        <f>COUNTIF($J$8:J713,J713)+10&amp;J713</f>
        <v>21</v>
      </c>
      <c r="B713" t="str">
        <f>COUNTIF($I$8:I713,I713)&amp;I713</f>
        <v>16</v>
      </c>
    </row>
    <row r="714" spans="1:2">
      <c r="A714" t="str">
        <f>COUNTIF($J$8:J714,J714)+10&amp;J714</f>
        <v>21</v>
      </c>
      <c r="B714" t="str">
        <f>COUNTIF($I$8:I714,I714)&amp;I714</f>
        <v>16</v>
      </c>
    </row>
    <row r="715" spans="1:2">
      <c r="A715" t="str">
        <f>COUNTIF($J$8:J715,J715)+10&amp;J715</f>
        <v>21</v>
      </c>
      <c r="B715" t="str">
        <f>COUNTIF($I$8:I715,I715)&amp;I715</f>
        <v>16</v>
      </c>
    </row>
    <row r="716" spans="1:2">
      <c r="A716" t="str">
        <f>COUNTIF($J$8:J716,J716)+10&amp;J716</f>
        <v>21</v>
      </c>
      <c r="B716" t="str">
        <f>COUNTIF($I$8:I716,I716)&amp;I716</f>
        <v>16</v>
      </c>
    </row>
    <row r="717" spans="1:2">
      <c r="A717" t="str">
        <f>COUNTIF($J$8:J717,J717)+10&amp;J717</f>
        <v>21</v>
      </c>
      <c r="B717" t="str">
        <f>COUNTIF($I$8:I717,I717)&amp;I717</f>
        <v>16</v>
      </c>
    </row>
    <row r="718" spans="1:2">
      <c r="A718" t="str">
        <f>COUNTIF($J$8:J718,J718)+10&amp;J718</f>
        <v>21</v>
      </c>
      <c r="B718" t="str">
        <f>COUNTIF($I$8:I718,I718)&amp;I718</f>
        <v>16</v>
      </c>
    </row>
    <row r="719" spans="1:2">
      <c r="A719" t="str">
        <f>COUNTIF($J$8:J719,J719)+10&amp;J719</f>
        <v>21</v>
      </c>
      <c r="B719" t="str">
        <f>COUNTIF($I$8:I719,I719)&amp;I719</f>
        <v>16</v>
      </c>
    </row>
    <row r="720" spans="1:2">
      <c r="A720" t="str">
        <f>COUNTIF($J$8:J720,J720)+10&amp;J720</f>
        <v>21</v>
      </c>
      <c r="B720" t="str">
        <f>COUNTIF($I$8:I720,I720)&amp;I720</f>
        <v>16</v>
      </c>
    </row>
    <row r="721" spans="1:2">
      <c r="A721" t="str">
        <f>COUNTIF($J$8:J721,J721)+10&amp;J721</f>
        <v>21</v>
      </c>
      <c r="B721" t="str">
        <f>COUNTIF($I$8:I721,I721)&amp;I721</f>
        <v>16</v>
      </c>
    </row>
    <row r="722" spans="1:2">
      <c r="A722" t="str">
        <f>COUNTIF($J$8:J722,J722)+10&amp;J722</f>
        <v>21</v>
      </c>
      <c r="B722" t="str">
        <f>COUNTIF($I$8:I722,I722)&amp;I722</f>
        <v>16</v>
      </c>
    </row>
    <row r="723" spans="1:2">
      <c r="A723" t="str">
        <f>COUNTIF($J$8:J723,J723)+10&amp;J723</f>
        <v>21</v>
      </c>
      <c r="B723" t="str">
        <f>COUNTIF($I$8:I723,I723)&amp;I723</f>
        <v>16</v>
      </c>
    </row>
    <row r="724" spans="1:2">
      <c r="A724" t="str">
        <f>COUNTIF($J$8:J724,J724)+10&amp;J724</f>
        <v>21</v>
      </c>
      <c r="B724" t="str">
        <f>COUNTIF($I$8:I724,I724)&amp;I724</f>
        <v>16</v>
      </c>
    </row>
    <row r="725" spans="1:2">
      <c r="A725" t="str">
        <f>COUNTIF($J$8:J725,J725)+10&amp;J725</f>
        <v>21</v>
      </c>
      <c r="B725" t="str">
        <f>COUNTIF($I$8:I725,I725)&amp;I725</f>
        <v>16</v>
      </c>
    </row>
    <row r="726" spans="1:2">
      <c r="A726" t="str">
        <f>COUNTIF($J$8:J726,J726)+10&amp;J726</f>
        <v>21</v>
      </c>
      <c r="B726" t="str">
        <f>COUNTIF($I$8:I726,I726)&amp;I726</f>
        <v>16</v>
      </c>
    </row>
    <row r="727" spans="1:2">
      <c r="A727" t="str">
        <f>COUNTIF($J$8:J727,J727)+10&amp;J727</f>
        <v>21</v>
      </c>
      <c r="B727" t="str">
        <f>COUNTIF($I$8:I727,I727)&amp;I727</f>
        <v>16</v>
      </c>
    </row>
    <row r="728" spans="1:2">
      <c r="A728" t="str">
        <f>COUNTIF($J$8:J728,J728)+10&amp;J728</f>
        <v>21</v>
      </c>
      <c r="B728" t="str">
        <f>COUNTIF($I$8:I728,I728)&amp;I728</f>
        <v>16</v>
      </c>
    </row>
    <row r="729" spans="1:2">
      <c r="A729" t="str">
        <f>COUNTIF($J$8:J729,J729)+10&amp;J729</f>
        <v>21</v>
      </c>
      <c r="B729" t="str">
        <f>COUNTIF($I$8:I729,I729)&amp;I729</f>
        <v>16</v>
      </c>
    </row>
    <row r="730" spans="1:2">
      <c r="A730" t="str">
        <f>COUNTIF($J$8:J730,J730)+10&amp;J730</f>
        <v>21</v>
      </c>
      <c r="B730" t="str">
        <f>COUNTIF($I$8:I730,I730)&amp;I730</f>
        <v>16</v>
      </c>
    </row>
    <row r="731" spans="1:2">
      <c r="A731" t="str">
        <f>COUNTIF($J$8:J731,J731)+10&amp;J731</f>
        <v>21</v>
      </c>
    </row>
  </sheetData>
  <mergeCells count="24">
    <mergeCell ref="L4:N4"/>
    <mergeCell ref="C3:J3"/>
    <mergeCell ref="C4:J4"/>
    <mergeCell ref="C6:J6"/>
    <mergeCell ref="E15:J17"/>
    <mergeCell ref="C235:J235"/>
    <mergeCell ref="E113:J115"/>
    <mergeCell ref="C119:J119"/>
    <mergeCell ref="C261:J261"/>
    <mergeCell ref="L6:R6"/>
    <mergeCell ref="L24:R24"/>
    <mergeCell ref="L49:R49"/>
    <mergeCell ref="C148:J148"/>
    <mergeCell ref="C177:J177"/>
    <mergeCell ref="E56:J58"/>
    <mergeCell ref="C63:J63"/>
    <mergeCell ref="E84:J86"/>
    <mergeCell ref="C90:J90"/>
    <mergeCell ref="C22:J22"/>
    <mergeCell ref="AM6:AR6"/>
    <mergeCell ref="AS8:AS9"/>
    <mergeCell ref="AS10:AS11"/>
    <mergeCell ref="AS12:AS13"/>
    <mergeCell ref="E230:J232"/>
  </mergeCells>
  <dataValidations count="3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T20:T21 T23:T26 I259 I233"/>
    <dataValidation allowBlank="1" showInputMessage="1" showErrorMessage="1" promptTitle="DİKKAT" prompt="BU HÜCREYE HİÇ BİR DEĞER GİRMEYİNİZ. YANDAKİ HOCA B GRUBU SÜTUNUNDAKİ HÜCREYE HOCANIN NUMARASINI GİRİNİZ. HOCANIN NUMARASINI ÖZEL İSİMLİ (SOL ALT KÖŞEDE) SAYFADAN ÖĞRENEBİLİRSİNİZ" sqref="J233 J259"/>
    <dataValidation type="list" allowBlank="1" showInputMessage="1" showErrorMessage="1" sqref="M5">
      <formula1>$T$8:$T$26</formula1>
    </dataValidation>
  </dataValidations>
  <pageMargins left="0.11811023622047245" right="0.19685039370078741" top="0.74803149606299213" bottom="0.74803149606299213" header="0.31496062992125984" footer="0.31496062992125984"/>
  <pageSetup paperSize="9" orientation="landscape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9" r:id="rId4" name="Drop Down 7">
              <controlPr defaultSize="0" autoLine="0" autoPict="0">
                <anchor moveWithCells="1">
                  <from>
                    <xdr:col>14</xdr:col>
                    <xdr:colOff>9525</xdr:colOff>
                    <xdr:row>2</xdr:row>
                    <xdr:rowOff>95250</xdr:rowOff>
                  </from>
                  <to>
                    <xdr:col>17</xdr:col>
                    <xdr:colOff>914400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7</vt:i4>
      </vt:variant>
    </vt:vector>
  </HeadingPairs>
  <TitlesOfParts>
    <vt:vector size="21" baseType="lpstr">
      <vt:lpstr>BANKA VE SİGORTA</vt:lpstr>
      <vt:lpstr>SOSYAL GÜVENLİK</vt:lpstr>
      <vt:lpstr>MUHASEBE</vt:lpstr>
      <vt:lpstr>ÇAĞRI HİZMETLERİ</vt:lpstr>
      <vt:lpstr>BİLGİSAYAR PROGRAMCILIĞI</vt:lpstr>
      <vt:lpstr>BİLGİ GÜVENLİĞİ</vt:lpstr>
      <vt:lpstr>BANKA VE SİGORTA II. ÖĞR</vt:lpstr>
      <vt:lpstr>SOSYAL GÜVENLİK II ÖĞR</vt:lpstr>
      <vt:lpstr>ÖĞR.ELM.SIN.PROG</vt:lpstr>
      <vt:lpstr>Vize</vt:lpstr>
      <vt:lpstr>ÖĞR.ELM.SIN.PROG (2)</vt:lpstr>
      <vt:lpstr>TÜMPRG</vt:lpstr>
      <vt:lpstr>TÜMPRGSIR</vt:lpstr>
      <vt:lpstr>Sayfa1</vt:lpstr>
      <vt:lpstr>'BANKA VE SİGORTA'!Yazdırma_Alanı</vt:lpstr>
      <vt:lpstr>'BİLGİ GÜVENLİĞİ'!Yazdırma_Alanı</vt:lpstr>
      <vt:lpstr>'BİLGİSAYAR PROGRAMCILIĞI'!Yazdırma_Alanı</vt:lpstr>
      <vt:lpstr>'ÇAĞRI HİZMETLERİ'!Yazdırma_Alanı</vt:lpstr>
      <vt:lpstr>MUHASEBE!Yazdırma_Alanı</vt:lpstr>
      <vt:lpstr>'SOSYAL GÜVENLİK'!Yazdırma_Alanı</vt:lpstr>
      <vt:lpstr>'SOSYAL GÜVENLİK II ÖĞR'!Yazdırma_Alanı</vt:lpstr>
    </vt:vector>
  </TitlesOfParts>
  <Company>WINDOWSXP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WINDOWSXP</dc:creator>
  <cp:lastModifiedBy>Acer</cp:lastModifiedBy>
  <cp:lastPrinted>2023-01-18T13:09:49Z</cp:lastPrinted>
  <dcterms:created xsi:type="dcterms:W3CDTF">2013-03-11T07:04:02Z</dcterms:created>
  <dcterms:modified xsi:type="dcterms:W3CDTF">2023-02-21T08:37:08Z</dcterms:modified>
</cp:coreProperties>
</file>